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730"/>
  <fileSharing readOnlyRecommended="1"/>
  <workbookPr backupFile="1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Jiri\Documents\REO TRADE\C E N Í K Y\Julabo\R-2018\"/>
    </mc:Choice>
  </mc:AlternateContent>
  <bookViews>
    <workbookView xWindow="0" yWindow="0" windowWidth="20490" windowHeight="8820" xr2:uid="{00000000-000D-0000-FFFF-FFFF00000000}"/>
  </bookViews>
  <sheets>
    <sheet name="Price List" sheetId="1" r:id="rId1"/>
  </sheets>
  <definedNames>
    <definedName name="_xlnm.Print_Titles" localSheetId="0">'Price List'!#REF!</definedName>
    <definedName name="PL_Euro">'Price List'!$C$10:$I$648</definedName>
  </definedNames>
  <calcPr calcId="171027"/>
</workbook>
</file>

<file path=xl/calcChain.xml><?xml version="1.0" encoding="utf-8"?>
<calcChain xmlns="http://schemas.openxmlformats.org/spreadsheetml/2006/main">
  <c r="B631" i="1" l="1"/>
  <c r="B625" i="1"/>
  <c r="B604" i="1"/>
  <c r="B349" i="1"/>
  <c r="B348" i="1"/>
  <c r="B347" i="1"/>
  <c r="B346" i="1"/>
  <c r="B306" i="1"/>
  <c r="B301" i="1"/>
  <c r="B300" i="1"/>
  <c r="B292" i="1"/>
  <c r="B291" i="1"/>
  <c r="B290" i="1"/>
  <c r="B289" i="1"/>
  <c r="B288" i="1"/>
  <c r="B287" i="1"/>
  <c r="B286" i="1"/>
  <c r="B278" i="1"/>
  <c r="B277" i="1"/>
  <c r="B267" i="1"/>
  <c r="B266" i="1"/>
  <c r="B228" i="1"/>
  <c r="B194" i="1"/>
  <c r="B195" i="1"/>
  <c r="B193" i="1"/>
  <c r="B192" i="1"/>
  <c r="B191" i="1"/>
  <c r="B190" i="1"/>
  <c r="B189" i="1"/>
  <c r="B188" i="1"/>
  <c r="B187" i="1"/>
  <c r="B186" i="1"/>
  <c r="B185" i="1"/>
  <c r="B184" i="1"/>
  <c r="B183" i="1"/>
  <c r="B182" i="1"/>
  <c r="B180" i="1"/>
  <c r="B178" i="1"/>
  <c r="B177" i="1"/>
  <c r="B176" i="1"/>
  <c r="B175" i="1"/>
  <c r="B146" i="1"/>
  <c r="B145" i="1"/>
  <c r="B144" i="1"/>
  <c r="B94" i="1"/>
  <c r="B92" i="1"/>
  <c r="B22" i="1"/>
  <c r="B444" i="1" l="1"/>
  <c r="B467" i="1"/>
  <c r="B456" i="1"/>
  <c r="B455" i="1"/>
  <c r="B505" i="1" l="1"/>
  <c r="B499" i="1"/>
  <c r="B497" i="1"/>
  <c r="M508" i="1"/>
  <c r="M507" i="1"/>
  <c r="M506" i="1"/>
  <c r="M505" i="1"/>
  <c r="M504" i="1"/>
  <c r="M501" i="1"/>
  <c r="M500" i="1"/>
  <c r="M499" i="1"/>
  <c r="M498" i="1"/>
  <c r="M497" i="1"/>
  <c r="M496" i="1"/>
  <c r="A648" i="1" l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7" i="1"/>
  <c r="A196" i="1"/>
  <c r="A195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L648" i="1" l="1"/>
  <c r="K648" i="1"/>
  <c r="J648" i="1"/>
  <c r="M648" i="1" s="1"/>
  <c r="L647" i="1"/>
  <c r="K647" i="1"/>
  <c r="J647" i="1"/>
  <c r="M647" i="1" s="1"/>
  <c r="L646" i="1"/>
  <c r="K646" i="1"/>
  <c r="J646" i="1"/>
  <c r="M646" i="1" s="1"/>
  <c r="L645" i="1"/>
  <c r="K645" i="1"/>
  <c r="J645" i="1"/>
  <c r="M645" i="1" s="1"/>
  <c r="L644" i="1"/>
  <c r="K644" i="1"/>
  <c r="J644" i="1"/>
  <c r="M644" i="1" s="1"/>
  <c r="L643" i="1"/>
  <c r="K643" i="1"/>
  <c r="J643" i="1"/>
  <c r="M643" i="1" s="1"/>
  <c r="L642" i="1"/>
  <c r="K642" i="1"/>
  <c r="J642" i="1"/>
  <c r="M642" i="1" s="1"/>
  <c r="L641" i="1"/>
  <c r="K641" i="1"/>
  <c r="J641" i="1"/>
  <c r="M641" i="1" s="1"/>
  <c r="L640" i="1"/>
  <c r="K640" i="1"/>
  <c r="J640" i="1"/>
  <c r="M640" i="1" s="1"/>
  <c r="L639" i="1"/>
  <c r="K639" i="1"/>
  <c r="J639" i="1"/>
  <c r="M639" i="1" s="1"/>
  <c r="L638" i="1"/>
  <c r="K638" i="1"/>
  <c r="J638" i="1"/>
  <c r="M638" i="1" s="1"/>
  <c r="L637" i="1"/>
  <c r="K637" i="1"/>
  <c r="J637" i="1"/>
  <c r="M637" i="1" s="1"/>
  <c r="L636" i="1"/>
  <c r="K636" i="1"/>
  <c r="J636" i="1"/>
  <c r="M636" i="1" s="1"/>
  <c r="L635" i="1"/>
  <c r="K635" i="1"/>
  <c r="J635" i="1"/>
  <c r="M635" i="1" s="1"/>
  <c r="L634" i="1"/>
  <c r="K634" i="1"/>
  <c r="J634" i="1"/>
  <c r="M634" i="1" s="1"/>
  <c r="L633" i="1"/>
  <c r="K633" i="1"/>
  <c r="J633" i="1"/>
  <c r="M633" i="1" s="1"/>
  <c r="L632" i="1"/>
  <c r="K632" i="1"/>
  <c r="J632" i="1"/>
  <c r="M632" i="1" s="1"/>
  <c r="L631" i="1"/>
  <c r="K631" i="1"/>
  <c r="J631" i="1"/>
  <c r="M631" i="1" s="1"/>
  <c r="L630" i="1"/>
  <c r="K630" i="1"/>
  <c r="J630" i="1"/>
  <c r="M630" i="1" s="1"/>
  <c r="L629" i="1"/>
  <c r="K629" i="1"/>
  <c r="J629" i="1"/>
  <c r="M629" i="1" s="1"/>
  <c r="L628" i="1"/>
  <c r="K628" i="1"/>
  <c r="J628" i="1"/>
  <c r="M628" i="1" s="1"/>
  <c r="L627" i="1"/>
  <c r="K627" i="1"/>
  <c r="J627" i="1"/>
  <c r="M627" i="1" s="1"/>
  <c r="L626" i="1"/>
  <c r="K626" i="1"/>
  <c r="J626" i="1"/>
  <c r="M626" i="1" s="1"/>
  <c r="L625" i="1"/>
  <c r="K625" i="1"/>
  <c r="J625" i="1"/>
  <c r="M625" i="1" s="1"/>
  <c r="L624" i="1"/>
  <c r="K624" i="1"/>
  <c r="J624" i="1"/>
  <c r="M624" i="1" s="1"/>
  <c r="L623" i="1"/>
  <c r="K623" i="1"/>
  <c r="J623" i="1"/>
  <c r="M623" i="1" s="1"/>
  <c r="L622" i="1"/>
  <c r="K622" i="1"/>
  <c r="J622" i="1"/>
  <c r="M622" i="1" s="1"/>
  <c r="L621" i="1"/>
  <c r="K621" i="1"/>
  <c r="J621" i="1"/>
  <c r="M621" i="1" s="1"/>
  <c r="L620" i="1"/>
  <c r="K620" i="1"/>
  <c r="J620" i="1"/>
  <c r="M620" i="1" s="1"/>
  <c r="L619" i="1"/>
  <c r="K619" i="1"/>
  <c r="J619" i="1"/>
  <c r="M619" i="1" s="1"/>
  <c r="L618" i="1"/>
  <c r="K618" i="1"/>
  <c r="J618" i="1"/>
  <c r="M618" i="1" s="1"/>
  <c r="L617" i="1"/>
  <c r="K617" i="1"/>
  <c r="J617" i="1"/>
  <c r="M617" i="1" s="1"/>
  <c r="L616" i="1"/>
  <c r="K616" i="1"/>
  <c r="J616" i="1"/>
  <c r="M616" i="1" s="1"/>
  <c r="L615" i="1"/>
  <c r="K615" i="1"/>
  <c r="J615" i="1"/>
  <c r="M615" i="1" s="1"/>
  <c r="L614" i="1"/>
  <c r="K614" i="1"/>
  <c r="J614" i="1"/>
  <c r="M614" i="1" s="1"/>
  <c r="L613" i="1"/>
  <c r="K613" i="1"/>
  <c r="J613" i="1"/>
  <c r="M613" i="1" s="1"/>
  <c r="L612" i="1"/>
  <c r="K612" i="1"/>
  <c r="J612" i="1"/>
  <c r="M612" i="1" s="1"/>
  <c r="L611" i="1"/>
  <c r="K611" i="1"/>
  <c r="J611" i="1"/>
  <c r="M611" i="1" s="1"/>
  <c r="L610" i="1"/>
  <c r="K610" i="1"/>
  <c r="J610" i="1"/>
  <c r="L609" i="1"/>
  <c r="K609" i="1"/>
  <c r="J609" i="1"/>
  <c r="L608" i="1"/>
  <c r="K608" i="1"/>
  <c r="J608" i="1"/>
  <c r="M608" i="1" s="1"/>
  <c r="L607" i="1"/>
  <c r="K607" i="1"/>
  <c r="J607" i="1"/>
  <c r="M607" i="1" s="1"/>
  <c r="L606" i="1"/>
  <c r="K606" i="1"/>
  <c r="J606" i="1"/>
  <c r="M606" i="1" s="1"/>
  <c r="L605" i="1"/>
  <c r="K605" i="1"/>
  <c r="J605" i="1"/>
  <c r="M605" i="1" s="1"/>
  <c r="L604" i="1"/>
  <c r="K604" i="1"/>
  <c r="J604" i="1"/>
  <c r="M604" i="1" s="1"/>
  <c r="L603" i="1"/>
  <c r="K603" i="1"/>
  <c r="J603" i="1"/>
  <c r="M603" i="1" s="1"/>
  <c r="L602" i="1"/>
  <c r="K602" i="1" s="1"/>
  <c r="J602" i="1" s="1"/>
  <c r="L601" i="1"/>
  <c r="K601" i="1" s="1"/>
  <c r="J601" i="1" s="1"/>
  <c r="L600" i="1"/>
  <c r="K600" i="1"/>
  <c r="J600" i="1"/>
  <c r="M600" i="1" s="1"/>
  <c r="L599" i="1"/>
  <c r="K599" i="1"/>
  <c r="J599" i="1"/>
  <c r="M599" i="1" s="1"/>
  <c r="L598" i="1"/>
  <c r="K598" i="1"/>
  <c r="J598" i="1"/>
  <c r="M598" i="1" s="1"/>
  <c r="L597" i="1"/>
  <c r="K597" i="1"/>
  <c r="J597" i="1"/>
  <c r="M597" i="1" s="1"/>
  <c r="L596" i="1"/>
  <c r="K596" i="1"/>
  <c r="J596" i="1"/>
  <c r="L595" i="1"/>
  <c r="K595" i="1"/>
  <c r="J595" i="1"/>
  <c r="M595" i="1" s="1"/>
  <c r="L594" i="1"/>
  <c r="K594" i="1"/>
  <c r="J594" i="1"/>
  <c r="M594" i="1" s="1"/>
  <c r="L593" i="1"/>
  <c r="K593" i="1"/>
  <c r="J593" i="1"/>
  <c r="M593" i="1" s="1"/>
  <c r="L592" i="1"/>
  <c r="K592" i="1"/>
  <c r="J592" i="1"/>
  <c r="M592" i="1" s="1"/>
  <c r="L591" i="1"/>
  <c r="K591" i="1"/>
  <c r="J591" i="1"/>
  <c r="M591" i="1" s="1"/>
  <c r="L590" i="1"/>
  <c r="K590" i="1"/>
  <c r="J590" i="1"/>
  <c r="M590" i="1" s="1"/>
  <c r="L589" i="1"/>
  <c r="K589" i="1"/>
  <c r="J589" i="1"/>
  <c r="M589" i="1" s="1"/>
  <c r="L588" i="1"/>
  <c r="K588" i="1" s="1"/>
  <c r="J588" i="1" s="1"/>
  <c r="L587" i="1"/>
  <c r="K587" i="1" s="1"/>
  <c r="J587" i="1" s="1"/>
  <c r="L586" i="1"/>
  <c r="K586" i="1" s="1"/>
  <c r="J586" i="1" s="1"/>
  <c r="L585" i="1"/>
  <c r="K585" i="1" s="1"/>
  <c r="J585" i="1" s="1"/>
  <c r="L584" i="1"/>
  <c r="K584" i="1" s="1"/>
  <c r="J584" i="1" s="1"/>
  <c r="L583" i="1"/>
  <c r="K583" i="1" s="1"/>
  <c r="J583" i="1" s="1"/>
  <c r="L582" i="1"/>
  <c r="K582" i="1" s="1"/>
  <c r="J582" i="1" s="1"/>
  <c r="L581" i="1"/>
  <c r="K581" i="1"/>
  <c r="J581" i="1"/>
  <c r="L580" i="1"/>
  <c r="K580" i="1" s="1"/>
  <c r="J580" i="1" s="1"/>
  <c r="L579" i="1"/>
  <c r="K579" i="1" s="1"/>
  <c r="J579" i="1" s="1"/>
  <c r="L578" i="1"/>
  <c r="K578" i="1" s="1"/>
  <c r="J578" i="1" s="1"/>
  <c r="L577" i="1"/>
  <c r="K577" i="1" s="1"/>
  <c r="J577" i="1" s="1"/>
  <c r="L576" i="1"/>
  <c r="K576" i="1" s="1"/>
  <c r="J576" i="1" s="1"/>
  <c r="L575" i="1"/>
  <c r="K575" i="1" s="1"/>
  <c r="J575" i="1" s="1"/>
  <c r="L574" i="1"/>
  <c r="K574" i="1" s="1"/>
  <c r="J574" i="1" s="1"/>
  <c r="L573" i="1"/>
  <c r="K573" i="1" s="1"/>
  <c r="J573" i="1" s="1"/>
  <c r="L572" i="1"/>
  <c r="K572" i="1" s="1"/>
  <c r="J572" i="1" s="1"/>
  <c r="L571" i="1"/>
  <c r="K571" i="1" s="1"/>
  <c r="J571" i="1" s="1"/>
  <c r="L570" i="1"/>
  <c r="K570" i="1" s="1"/>
  <c r="J570" i="1" s="1"/>
  <c r="L569" i="1"/>
  <c r="K569" i="1" s="1"/>
  <c r="J569" i="1" s="1"/>
  <c r="L568" i="1"/>
  <c r="K568" i="1" s="1"/>
  <c r="J568" i="1" s="1"/>
  <c r="L567" i="1"/>
  <c r="K567" i="1" s="1"/>
  <c r="J567" i="1" s="1"/>
  <c r="L566" i="1"/>
  <c r="K566" i="1" s="1"/>
  <c r="J566" i="1" s="1"/>
  <c r="L565" i="1"/>
  <c r="K565" i="1" s="1"/>
  <c r="J565" i="1" s="1"/>
  <c r="L564" i="1"/>
  <c r="K564" i="1" s="1"/>
  <c r="J564" i="1" s="1"/>
  <c r="L563" i="1"/>
  <c r="K563" i="1" s="1"/>
  <c r="J563" i="1" s="1"/>
  <c r="L562" i="1"/>
  <c r="K562" i="1" s="1"/>
  <c r="J562" i="1" s="1"/>
  <c r="L561" i="1"/>
  <c r="K561" i="1" s="1"/>
  <c r="J561" i="1" s="1"/>
  <c r="L560" i="1"/>
  <c r="K560" i="1" s="1"/>
  <c r="J560" i="1" s="1"/>
  <c r="L559" i="1"/>
  <c r="K559" i="1" s="1"/>
  <c r="J559" i="1" s="1"/>
  <c r="L558" i="1"/>
  <c r="K558" i="1" s="1"/>
  <c r="J558" i="1" s="1"/>
  <c r="L557" i="1"/>
  <c r="K557" i="1" s="1"/>
  <c r="J557" i="1" s="1"/>
  <c r="L556" i="1"/>
  <c r="K556" i="1" s="1"/>
  <c r="J556" i="1" s="1"/>
  <c r="L555" i="1"/>
  <c r="K555" i="1" s="1"/>
  <c r="J555" i="1" s="1"/>
  <c r="L554" i="1"/>
  <c r="K554" i="1" s="1"/>
  <c r="J554" i="1" s="1"/>
  <c r="L553" i="1"/>
  <c r="K553" i="1" s="1"/>
  <c r="J553" i="1" s="1"/>
  <c r="L552" i="1"/>
  <c r="K552" i="1" s="1"/>
  <c r="J552" i="1" s="1"/>
  <c r="L551" i="1"/>
  <c r="K551" i="1" s="1"/>
  <c r="J551" i="1" s="1"/>
  <c r="L550" i="1"/>
  <c r="K550" i="1" s="1"/>
  <c r="J550" i="1" s="1"/>
  <c r="L549" i="1"/>
  <c r="K549" i="1"/>
  <c r="J549" i="1" s="1"/>
  <c r="L548" i="1"/>
  <c r="K548" i="1" s="1"/>
  <c r="J548" i="1" s="1"/>
  <c r="L547" i="1"/>
  <c r="K547" i="1" s="1"/>
  <c r="J547" i="1" s="1"/>
  <c r="L546" i="1"/>
  <c r="K546" i="1" s="1"/>
  <c r="J546" i="1" s="1"/>
  <c r="L545" i="1"/>
  <c r="K545" i="1"/>
  <c r="J545" i="1" s="1"/>
  <c r="L544" i="1"/>
  <c r="K544" i="1"/>
  <c r="J544" i="1" s="1"/>
  <c r="L543" i="1"/>
  <c r="K543" i="1"/>
  <c r="J543" i="1" s="1"/>
  <c r="L542" i="1"/>
  <c r="K542" i="1"/>
  <c r="J542" i="1" s="1"/>
  <c r="L541" i="1"/>
  <c r="K541" i="1"/>
  <c r="J541" i="1" s="1"/>
  <c r="L540" i="1"/>
  <c r="K540" i="1"/>
  <c r="J540" i="1" s="1"/>
  <c r="L539" i="1"/>
  <c r="K539" i="1"/>
  <c r="J539" i="1" s="1"/>
  <c r="L538" i="1"/>
  <c r="K538" i="1"/>
  <c r="J538" i="1" s="1"/>
  <c r="L537" i="1"/>
  <c r="K537" i="1"/>
  <c r="J537" i="1" s="1"/>
  <c r="L536" i="1"/>
  <c r="K536" i="1" s="1"/>
  <c r="J536" i="1" s="1"/>
  <c r="L535" i="1"/>
  <c r="K535" i="1" s="1"/>
  <c r="J535" i="1" s="1"/>
  <c r="L534" i="1"/>
  <c r="K534" i="1"/>
  <c r="J534" i="1" s="1"/>
  <c r="L533" i="1"/>
  <c r="K533" i="1"/>
  <c r="J533" i="1" s="1"/>
  <c r="L532" i="1"/>
  <c r="K532" i="1"/>
  <c r="J532" i="1" s="1"/>
  <c r="L531" i="1"/>
  <c r="K531" i="1"/>
  <c r="J531" i="1" s="1"/>
  <c r="L530" i="1"/>
  <c r="K530" i="1"/>
  <c r="J530" i="1" s="1"/>
  <c r="L529" i="1"/>
  <c r="K529" i="1" s="1"/>
  <c r="J529" i="1" s="1"/>
  <c r="L528" i="1"/>
  <c r="K528" i="1" s="1"/>
  <c r="J528" i="1" s="1"/>
  <c r="L527" i="1"/>
  <c r="K527" i="1" s="1"/>
  <c r="J527" i="1" s="1"/>
  <c r="L526" i="1"/>
  <c r="K526" i="1" s="1"/>
  <c r="J526" i="1" s="1"/>
  <c r="L525" i="1"/>
  <c r="K525" i="1" s="1"/>
  <c r="J525" i="1" s="1"/>
  <c r="L524" i="1"/>
  <c r="K524" i="1" s="1"/>
  <c r="J524" i="1" s="1"/>
  <c r="L523" i="1"/>
  <c r="K523" i="1" s="1"/>
  <c r="J523" i="1" s="1"/>
  <c r="L508" i="1"/>
  <c r="K508" i="1" s="1"/>
  <c r="L507" i="1"/>
  <c r="K507" i="1" s="1"/>
  <c r="L506" i="1"/>
  <c r="K506" i="1" s="1"/>
  <c r="L505" i="1"/>
  <c r="K505" i="1" s="1"/>
  <c r="L504" i="1"/>
  <c r="K504" i="1" s="1"/>
  <c r="L501" i="1"/>
  <c r="K501" i="1" s="1"/>
  <c r="L500" i="1"/>
  <c r="K500" i="1" s="1"/>
  <c r="B500" i="1" s="1"/>
  <c r="D500" i="1" s="1"/>
  <c r="L499" i="1"/>
  <c r="K499" i="1" s="1"/>
  <c r="L498" i="1"/>
  <c r="K498" i="1" s="1"/>
  <c r="L497" i="1"/>
  <c r="K497" i="1" s="1"/>
  <c r="L496" i="1"/>
  <c r="K496" i="1" s="1"/>
  <c r="B496" i="1" s="1"/>
  <c r="D496" i="1" s="1"/>
  <c r="L495" i="1"/>
  <c r="K495" i="1" s="1"/>
  <c r="J495" i="1" s="1"/>
  <c r="L494" i="1"/>
  <c r="K494" i="1" s="1"/>
  <c r="J494" i="1" s="1"/>
  <c r="L493" i="1"/>
  <c r="K493" i="1" s="1"/>
  <c r="J493" i="1" s="1"/>
  <c r="L492" i="1"/>
  <c r="K492" i="1" s="1"/>
  <c r="J492" i="1" s="1"/>
  <c r="L491" i="1"/>
  <c r="K491" i="1" s="1"/>
  <c r="J491" i="1" s="1"/>
  <c r="L490" i="1"/>
  <c r="K490" i="1" s="1"/>
  <c r="J490" i="1" s="1"/>
  <c r="L489" i="1"/>
  <c r="K489" i="1" s="1"/>
  <c r="J489" i="1" s="1"/>
  <c r="L488" i="1"/>
  <c r="K488" i="1" s="1"/>
  <c r="J488" i="1" s="1"/>
  <c r="L487" i="1"/>
  <c r="K487" i="1" s="1"/>
  <c r="J487" i="1" s="1"/>
  <c r="L486" i="1"/>
  <c r="K486" i="1" s="1"/>
  <c r="J486" i="1" s="1"/>
  <c r="L485" i="1"/>
  <c r="K485" i="1" s="1"/>
  <c r="J485" i="1" s="1"/>
  <c r="L484" i="1"/>
  <c r="K484" i="1" s="1"/>
  <c r="J484" i="1" s="1"/>
  <c r="L483" i="1"/>
  <c r="K483" i="1" s="1"/>
  <c r="J483" i="1" s="1"/>
  <c r="L482" i="1"/>
  <c r="K482" i="1" s="1"/>
  <c r="J482" i="1" s="1"/>
  <c r="L481" i="1"/>
  <c r="K481" i="1" s="1"/>
  <c r="J481" i="1" s="1"/>
  <c r="L480" i="1"/>
  <c r="K480" i="1" s="1"/>
  <c r="J480" i="1" s="1"/>
  <c r="L479" i="1"/>
  <c r="K479" i="1" s="1"/>
  <c r="J479" i="1" s="1"/>
  <c r="L478" i="1"/>
  <c r="K478" i="1" s="1"/>
  <c r="J478" i="1" s="1"/>
  <c r="L477" i="1"/>
  <c r="K477" i="1" s="1"/>
  <c r="J477" i="1" s="1"/>
  <c r="L476" i="1"/>
  <c r="K476" i="1" s="1"/>
  <c r="J476" i="1" s="1"/>
  <c r="L475" i="1"/>
  <c r="K475" i="1" s="1"/>
  <c r="J475" i="1" s="1"/>
  <c r="L474" i="1"/>
  <c r="K474" i="1" s="1"/>
  <c r="J474" i="1" s="1"/>
  <c r="L473" i="1"/>
  <c r="K473" i="1" s="1"/>
  <c r="J473" i="1" s="1"/>
  <c r="L472" i="1"/>
  <c r="K472" i="1" s="1"/>
  <c r="J472" i="1" s="1"/>
  <c r="L471" i="1"/>
  <c r="K471" i="1" s="1"/>
  <c r="J471" i="1" s="1"/>
  <c r="L470" i="1"/>
  <c r="K470" i="1" s="1"/>
  <c r="J470" i="1" s="1"/>
  <c r="L469" i="1"/>
  <c r="K469" i="1" s="1"/>
  <c r="J469" i="1" s="1"/>
  <c r="L468" i="1"/>
  <c r="K468" i="1"/>
  <c r="J468" i="1" s="1"/>
  <c r="L467" i="1"/>
  <c r="K467" i="1"/>
  <c r="J467" i="1" s="1"/>
  <c r="L466" i="1"/>
  <c r="K466" i="1"/>
  <c r="J466" i="1" s="1"/>
  <c r="L465" i="1"/>
  <c r="K465" i="1"/>
  <c r="J465" i="1" s="1"/>
  <c r="L464" i="1"/>
  <c r="K464" i="1"/>
  <c r="J464" i="1" s="1"/>
  <c r="L463" i="1"/>
  <c r="K463" i="1"/>
  <c r="J463" i="1" s="1"/>
  <c r="L462" i="1"/>
  <c r="K462" i="1"/>
  <c r="J462" i="1" s="1"/>
  <c r="L461" i="1"/>
  <c r="K461" i="1" s="1"/>
  <c r="J461" i="1" s="1"/>
  <c r="L460" i="1"/>
  <c r="K460" i="1" s="1"/>
  <c r="J460" i="1" s="1"/>
  <c r="L459" i="1"/>
  <c r="K459" i="1" s="1"/>
  <c r="J459" i="1" s="1"/>
  <c r="L458" i="1"/>
  <c r="K458" i="1" s="1"/>
  <c r="J458" i="1" s="1"/>
  <c r="L457" i="1"/>
  <c r="K457" i="1" s="1"/>
  <c r="J457" i="1" s="1"/>
  <c r="L456" i="1"/>
  <c r="K456" i="1" s="1"/>
  <c r="J456" i="1" s="1"/>
  <c r="L455" i="1"/>
  <c r="K455" i="1" s="1"/>
  <c r="J455" i="1" s="1"/>
  <c r="L454" i="1"/>
  <c r="K454" i="1" s="1"/>
  <c r="J454" i="1" s="1"/>
  <c r="L453" i="1"/>
  <c r="K453" i="1" s="1"/>
  <c r="J453" i="1" s="1"/>
  <c r="L452" i="1"/>
  <c r="K452" i="1" s="1"/>
  <c r="J452" i="1" s="1"/>
  <c r="L451" i="1"/>
  <c r="K451" i="1" s="1"/>
  <c r="J451" i="1" s="1"/>
  <c r="L450" i="1"/>
  <c r="K450" i="1" s="1"/>
  <c r="J450" i="1" s="1"/>
  <c r="L449" i="1"/>
  <c r="K449" i="1" s="1"/>
  <c r="J449" i="1" s="1"/>
  <c r="L448" i="1"/>
  <c r="K448" i="1" s="1"/>
  <c r="J448" i="1" s="1"/>
  <c r="L447" i="1"/>
  <c r="K447" i="1" s="1"/>
  <c r="J447" i="1" s="1"/>
  <c r="L446" i="1"/>
  <c r="K446" i="1" s="1"/>
  <c r="J446" i="1" s="1"/>
  <c r="L445" i="1"/>
  <c r="K445" i="1" s="1"/>
  <c r="J445" i="1" s="1"/>
  <c r="L444" i="1"/>
  <c r="K444" i="1" s="1"/>
  <c r="J444" i="1" s="1"/>
  <c r="L443" i="1"/>
  <c r="K443" i="1" s="1"/>
  <c r="J443" i="1" s="1"/>
  <c r="L442" i="1"/>
  <c r="K442" i="1" s="1"/>
  <c r="J442" i="1" s="1"/>
  <c r="L441" i="1"/>
  <c r="K441" i="1" s="1"/>
  <c r="J441" i="1" s="1"/>
  <c r="L440" i="1"/>
  <c r="K440" i="1" s="1"/>
  <c r="J440" i="1" s="1"/>
  <c r="L439" i="1"/>
  <c r="K439" i="1"/>
  <c r="J439" i="1" s="1"/>
  <c r="L438" i="1"/>
  <c r="K438" i="1" s="1"/>
  <c r="J438" i="1" s="1"/>
  <c r="L437" i="1"/>
  <c r="K437" i="1" s="1"/>
  <c r="J437" i="1" s="1"/>
  <c r="L436" i="1"/>
  <c r="K436" i="1" s="1"/>
  <c r="J436" i="1" s="1"/>
  <c r="L435" i="1"/>
  <c r="K435" i="1" s="1"/>
  <c r="J435" i="1" s="1"/>
  <c r="L434" i="1"/>
  <c r="K434" i="1"/>
  <c r="J434" i="1" s="1"/>
  <c r="L433" i="1"/>
  <c r="K433" i="1" s="1"/>
  <c r="J433" i="1" s="1"/>
  <c r="L432" i="1"/>
  <c r="K432" i="1" s="1"/>
  <c r="J432" i="1" s="1"/>
  <c r="L431" i="1"/>
  <c r="K431" i="1" s="1"/>
  <c r="J431" i="1" s="1"/>
  <c r="L430" i="1"/>
  <c r="K430" i="1" s="1"/>
  <c r="J430" i="1" s="1"/>
  <c r="L429" i="1"/>
  <c r="K429" i="1" s="1"/>
  <c r="J429" i="1" s="1"/>
  <c r="L428" i="1"/>
  <c r="K428" i="1" s="1"/>
  <c r="J428" i="1" s="1"/>
  <c r="L427" i="1"/>
  <c r="K427" i="1" s="1"/>
  <c r="J427" i="1" s="1"/>
  <c r="L426" i="1"/>
  <c r="K426" i="1" s="1"/>
  <c r="J426" i="1" s="1"/>
  <c r="L425" i="1"/>
  <c r="K425" i="1" s="1"/>
  <c r="J425" i="1" s="1"/>
  <c r="L424" i="1"/>
  <c r="K424" i="1" s="1"/>
  <c r="J424" i="1" s="1"/>
  <c r="L423" i="1"/>
  <c r="K423" i="1" s="1"/>
  <c r="J423" i="1" s="1"/>
  <c r="L422" i="1"/>
  <c r="K422" i="1" s="1"/>
  <c r="J422" i="1" s="1"/>
  <c r="L421" i="1"/>
  <c r="K421" i="1" s="1"/>
  <c r="J421" i="1" s="1"/>
  <c r="L420" i="1"/>
  <c r="K420" i="1" s="1"/>
  <c r="J420" i="1" s="1"/>
  <c r="L419" i="1"/>
  <c r="K419" i="1"/>
  <c r="J419" i="1" s="1"/>
  <c r="L418" i="1"/>
  <c r="K418" i="1"/>
  <c r="J418" i="1" s="1"/>
  <c r="L417" i="1"/>
  <c r="K417" i="1"/>
  <c r="J417" i="1" s="1"/>
  <c r="L416" i="1"/>
  <c r="K416" i="1"/>
  <c r="J416" i="1" s="1"/>
  <c r="L415" i="1"/>
  <c r="K415" i="1"/>
  <c r="J415" i="1" s="1"/>
  <c r="L414" i="1"/>
  <c r="K414" i="1" s="1"/>
  <c r="J414" i="1" s="1"/>
  <c r="L413" i="1"/>
  <c r="K413" i="1" s="1"/>
  <c r="J413" i="1" s="1"/>
  <c r="L412" i="1"/>
  <c r="K412" i="1" s="1"/>
  <c r="J412" i="1" s="1"/>
  <c r="L411" i="1"/>
  <c r="K411" i="1" s="1"/>
  <c r="J411" i="1" s="1"/>
  <c r="L410" i="1"/>
  <c r="K410" i="1" s="1"/>
  <c r="J410" i="1" s="1"/>
  <c r="L409" i="1"/>
  <c r="K409" i="1" s="1"/>
  <c r="J409" i="1" s="1"/>
  <c r="L408" i="1"/>
  <c r="K408" i="1" s="1"/>
  <c r="J408" i="1" s="1"/>
  <c r="M408" i="1" s="1"/>
  <c r="L407" i="1"/>
  <c r="K407" i="1"/>
  <c r="J407" i="1" s="1"/>
  <c r="L406" i="1"/>
  <c r="K406" i="1" s="1"/>
  <c r="J406" i="1" s="1"/>
  <c r="L405" i="1"/>
  <c r="K405" i="1" s="1"/>
  <c r="J405" i="1" s="1"/>
  <c r="L404" i="1"/>
  <c r="K404" i="1" s="1"/>
  <c r="J404" i="1" s="1"/>
  <c r="L403" i="1"/>
  <c r="K403" i="1" s="1"/>
  <c r="J403" i="1" s="1"/>
  <c r="L402" i="1"/>
  <c r="K402" i="1" s="1"/>
  <c r="J402" i="1" s="1"/>
  <c r="L401" i="1"/>
  <c r="K401" i="1" s="1"/>
  <c r="J401" i="1" s="1"/>
  <c r="L400" i="1"/>
  <c r="K400" i="1" s="1"/>
  <c r="J400" i="1" s="1"/>
  <c r="L399" i="1"/>
  <c r="K399" i="1" s="1"/>
  <c r="J399" i="1" s="1"/>
  <c r="L398" i="1"/>
  <c r="K398" i="1" s="1"/>
  <c r="J398" i="1" s="1"/>
  <c r="L397" i="1"/>
  <c r="K397" i="1" s="1"/>
  <c r="J397" i="1" s="1"/>
  <c r="L396" i="1"/>
  <c r="K396" i="1" s="1"/>
  <c r="J396" i="1" s="1"/>
  <c r="L395" i="1"/>
  <c r="K395" i="1" s="1"/>
  <c r="J395" i="1" s="1"/>
  <c r="L394" i="1"/>
  <c r="K394" i="1" s="1"/>
  <c r="J394" i="1" s="1"/>
  <c r="L393" i="1"/>
  <c r="K393" i="1" s="1"/>
  <c r="J393" i="1" s="1"/>
  <c r="L392" i="1"/>
  <c r="K392" i="1" s="1"/>
  <c r="J392" i="1" s="1"/>
  <c r="L391" i="1"/>
  <c r="K391" i="1" s="1"/>
  <c r="J391" i="1" s="1"/>
  <c r="L390" i="1"/>
  <c r="K390" i="1" s="1"/>
  <c r="J390" i="1" s="1"/>
  <c r="L389" i="1"/>
  <c r="K389" i="1"/>
  <c r="J389" i="1" s="1"/>
  <c r="L388" i="1"/>
  <c r="K388" i="1"/>
  <c r="J388" i="1" s="1"/>
  <c r="L387" i="1"/>
  <c r="K387" i="1"/>
  <c r="J387" i="1" s="1"/>
  <c r="L386" i="1"/>
  <c r="K386" i="1"/>
  <c r="J386" i="1" s="1"/>
  <c r="L385" i="1"/>
  <c r="K385" i="1"/>
  <c r="J385" i="1" s="1"/>
  <c r="L384" i="1"/>
  <c r="K384" i="1"/>
  <c r="J384" i="1" s="1"/>
  <c r="L383" i="1"/>
  <c r="K383" i="1"/>
  <c r="J383" i="1" s="1"/>
  <c r="L382" i="1"/>
  <c r="K382" i="1"/>
  <c r="J382" i="1" s="1"/>
  <c r="L381" i="1"/>
  <c r="K381" i="1"/>
  <c r="J381" i="1" s="1"/>
  <c r="L380" i="1"/>
  <c r="K380" i="1"/>
  <c r="J380" i="1" s="1"/>
  <c r="L379" i="1"/>
  <c r="K379" i="1"/>
  <c r="J379" i="1" s="1"/>
  <c r="L378" i="1"/>
  <c r="K378" i="1"/>
  <c r="J378" i="1" s="1"/>
  <c r="L377" i="1"/>
  <c r="K377" i="1"/>
  <c r="J377" i="1" s="1"/>
  <c r="L376" i="1"/>
  <c r="K376" i="1"/>
  <c r="J376" i="1" s="1"/>
  <c r="L375" i="1"/>
  <c r="K375" i="1"/>
  <c r="J375" i="1" s="1"/>
  <c r="L374" i="1"/>
  <c r="K374" i="1"/>
  <c r="J374" i="1" s="1"/>
  <c r="L373" i="1"/>
  <c r="K373" i="1"/>
  <c r="J373" i="1"/>
  <c r="L372" i="1"/>
  <c r="K372" i="1"/>
  <c r="J372" i="1" s="1"/>
  <c r="L371" i="1"/>
  <c r="K371" i="1"/>
  <c r="J371" i="1" s="1"/>
  <c r="L370" i="1"/>
  <c r="K370" i="1"/>
  <c r="J370" i="1"/>
  <c r="M370" i="1" s="1"/>
  <c r="B370" i="1" s="1"/>
  <c r="D370" i="1" s="1"/>
  <c r="L369" i="1"/>
  <c r="K369" i="1"/>
  <c r="J369" i="1"/>
  <c r="L368" i="1"/>
  <c r="K368" i="1"/>
  <c r="J368" i="1"/>
  <c r="M368" i="1" s="1"/>
  <c r="B368" i="1" s="1"/>
  <c r="D368" i="1" s="1"/>
  <c r="L367" i="1"/>
  <c r="K367" i="1"/>
  <c r="J367" i="1" s="1"/>
  <c r="L366" i="1"/>
  <c r="K366" i="1"/>
  <c r="J366" i="1"/>
  <c r="M366" i="1" s="1"/>
  <c r="B366" i="1" s="1"/>
  <c r="D366" i="1" s="1"/>
  <c r="L365" i="1"/>
  <c r="K365" i="1"/>
  <c r="J365" i="1" s="1"/>
  <c r="L364" i="1"/>
  <c r="K364" i="1"/>
  <c r="J364" i="1"/>
  <c r="M364" i="1" s="1"/>
  <c r="B364" i="1" s="1"/>
  <c r="D364" i="1" s="1"/>
  <c r="L363" i="1"/>
  <c r="K363" i="1"/>
  <c r="J363" i="1"/>
  <c r="L362" i="1"/>
  <c r="K362" i="1"/>
  <c r="J362" i="1"/>
  <c r="M362" i="1" s="1"/>
  <c r="B362" i="1" s="1"/>
  <c r="D362" i="1" s="1"/>
  <c r="L361" i="1"/>
  <c r="K361" i="1"/>
  <c r="J361" i="1"/>
  <c r="L360" i="1"/>
  <c r="K360" i="1" s="1"/>
  <c r="J360" i="1" s="1"/>
  <c r="L359" i="1"/>
  <c r="K359" i="1"/>
  <c r="J359" i="1"/>
  <c r="L358" i="1"/>
  <c r="K358" i="1"/>
  <c r="J358" i="1"/>
  <c r="M358" i="1" s="1"/>
  <c r="B358" i="1" s="1"/>
  <c r="D358" i="1" s="1"/>
  <c r="L357" i="1"/>
  <c r="K357" i="1"/>
  <c r="J357" i="1"/>
  <c r="L356" i="1"/>
  <c r="K356" i="1"/>
  <c r="J356" i="1" s="1"/>
  <c r="L355" i="1"/>
  <c r="K355" i="1"/>
  <c r="J355" i="1" s="1"/>
  <c r="L354" i="1"/>
  <c r="K354" i="1"/>
  <c r="J354" i="1"/>
  <c r="M354" i="1" s="1"/>
  <c r="B354" i="1" s="1"/>
  <c r="D354" i="1" s="1"/>
  <c r="L353" i="1"/>
  <c r="K353" i="1"/>
  <c r="J353" i="1"/>
  <c r="L352" i="1"/>
  <c r="K352" i="1"/>
  <c r="J352" i="1"/>
  <c r="M352" i="1" s="1"/>
  <c r="B352" i="1" s="1"/>
  <c r="D352" i="1" s="1"/>
  <c r="L351" i="1"/>
  <c r="K351" i="1"/>
  <c r="J351" i="1"/>
  <c r="L350" i="1"/>
  <c r="K350" i="1"/>
  <c r="J350" i="1"/>
  <c r="M350" i="1" s="1"/>
  <c r="B350" i="1" s="1"/>
  <c r="D350" i="1" s="1"/>
  <c r="L349" i="1"/>
  <c r="K349" i="1"/>
  <c r="J349" i="1"/>
  <c r="L348" i="1"/>
  <c r="K348" i="1"/>
  <c r="J348" i="1"/>
  <c r="M348" i="1" s="1"/>
  <c r="D348" i="1" s="1"/>
  <c r="L347" i="1"/>
  <c r="K347" i="1"/>
  <c r="J347" i="1"/>
  <c r="L346" i="1"/>
  <c r="K346" i="1"/>
  <c r="J346" i="1"/>
  <c r="M346" i="1" s="1"/>
  <c r="D346" i="1" s="1"/>
  <c r="L345" i="1"/>
  <c r="K345" i="1"/>
  <c r="J345" i="1"/>
  <c r="L344" i="1"/>
  <c r="K344" i="1"/>
  <c r="J344" i="1"/>
  <c r="M344" i="1" s="1"/>
  <c r="B344" i="1" s="1"/>
  <c r="D344" i="1" s="1"/>
  <c r="L343" i="1"/>
  <c r="K343" i="1"/>
  <c r="J343" i="1"/>
  <c r="L342" i="1"/>
  <c r="K342" i="1"/>
  <c r="J342" i="1"/>
  <c r="M342" i="1" s="1"/>
  <c r="B342" i="1" s="1"/>
  <c r="D342" i="1" s="1"/>
  <c r="L341" i="1"/>
  <c r="K341" i="1"/>
  <c r="J341" i="1"/>
  <c r="L340" i="1"/>
  <c r="K340" i="1"/>
  <c r="J340" i="1"/>
  <c r="M340" i="1" s="1"/>
  <c r="B340" i="1" s="1"/>
  <c r="D340" i="1" s="1"/>
  <c r="L338" i="1"/>
  <c r="K338" i="1"/>
  <c r="J338" i="1" s="1"/>
  <c r="L337" i="1"/>
  <c r="K337" i="1"/>
  <c r="J337" i="1" s="1"/>
  <c r="L336" i="1"/>
  <c r="K336" i="1"/>
  <c r="J336" i="1" s="1"/>
  <c r="L335" i="1"/>
  <c r="K335" i="1" s="1"/>
  <c r="J335" i="1" s="1"/>
  <c r="L334" i="1"/>
  <c r="K334" i="1"/>
  <c r="J334" i="1" s="1"/>
  <c r="L333" i="1"/>
  <c r="K333" i="1"/>
  <c r="J333" i="1"/>
  <c r="L332" i="1"/>
  <c r="K332" i="1"/>
  <c r="J332" i="1"/>
  <c r="L331" i="1"/>
  <c r="K331" i="1"/>
  <c r="J331" i="1"/>
  <c r="L330" i="1"/>
  <c r="K330" i="1"/>
  <c r="J330" i="1"/>
  <c r="L329" i="1"/>
  <c r="K329" i="1"/>
  <c r="J329" i="1"/>
  <c r="L328" i="1"/>
  <c r="K328" i="1"/>
  <c r="J328" i="1"/>
  <c r="L327" i="1"/>
  <c r="K327" i="1"/>
  <c r="J327" i="1"/>
  <c r="L326" i="1"/>
  <c r="K326" i="1"/>
  <c r="J326" i="1"/>
  <c r="L325" i="1"/>
  <c r="K325" i="1"/>
  <c r="J325" i="1" s="1"/>
  <c r="L324" i="1"/>
  <c r="K324" i="1"/>
  <c r="J324" i="1"/>
  <c r="L323" i="1"/>
  <c r="K323" i="1"/>
  <c r="J323" i="1"/>
  <c r="L322" i="1"/>
  <c r="K322" i="1"/>
  <c r="J322" i="1"/>
  <c r="L321" i="1"/>
  <c r="K321" i="1"/>
  <c r="J321" i="1" s="1"/>
  <c r="L320" i="1"/>
  <c r="K320" i="1"/>
  <c r="J320" i="1" s="1"/>
  <c r="L319" i="1"/>
  <c r="K319" i="1"/>
  <c r="J319" i="1" s="1"/>
  <c r="L318" i="1"/>
  <c r="K318" i="1"/>
  <c r="J318" i="1"/>
  <c r="L317" i="1"/>
  <c r="K317" i="1"/>
  <c r="J317" i="1"/>
  <c r="L316" i="1"/>
  <c r="K316" i="1"/>
  <c r="J316" i="1"/>
  <c r="L315" i="1"/>
  <c r="K315" i="1"/>
  <c r="J315" i="1"/>
  <c r="L314" i="1"/>
  <c r="K314" i="1"/>
  <c r="J314" i="1"/>
  <c r="L313" i="1"/>
  <c r="K313" i="1"/>
  <c r="J313" i="1"/>
  <c r="L312" i="1"/>
  <c r="K312" i="1"/>
  <c r="J312" i="1" s="1"/>
  <c r="L311" i="1"/>
  <c r="K311" i="1"/>
  <c r="J311" i="1" s="1"/>
  <c r="L310" i="1"/>
  <c r="K310" i="1"/>
  <c r="J310" i="1"/>
  <c r="L309" i="1"/>
  <c r="K309" i="1"/>
  <c r="J309" i="1"/>
  <c r="L308" i="1"/>
  <c r="K308" i="1"/>
  <c r="J308" i="1"/>
  <c r="L307" i="1"/>
  <c r="K307" i="1"/>
  <c r="J307" i="1"/>
  <c r="L306" i="1"/>
  <c r="K306" i="1"/>
  <c r="J306" i="1"/>
  <c r="L305" i="1"/>
  <c r="K305" i="1"/>
  <c r="J305" i="1"/>
  <c r="L304" i="1"/>
  <c r="K304" i="1"/>
  <c r="J304" i="1"/>
  <c r="L303" i="1"/>
  <c r="K303" i="1"/>
  <c r="J303" i="1"/>
  <c r="L302" i="1"/>
  <c r="K302" i="1"/>
  <c r="J302" i="1"/>
  <c r="L301" i="1"/>
  <c r="K301" i="1"/>
  <c r="J301" i="1"/>
  <c r="L300" i="1"/>
  <c r="K300" i="1"/>
  <c r="J300" i="1"/>
  <c r="L299" i="1"/>
  <c r="K299" i="1"/>
  <c r="J299" i="1" s="1"/>
  <c r="L298" i="1"/>
  <c r="K298" i="1"/>
  <c r="J298" i="1" s="1"/>
  <c r="L297" i="1"/>
  <c r="K297" i="1"/>
  <c r="J297" i="1"/>
  <c r="L296" i="1"/>
  <c r="K296" i="1"/>
  <c r="J296" i="1"/>
  <c r="L295" i="1"/>
  <c r="K295" i="1"/>
  <c r="J295" i="1"/>
  <c r="L294" i="1"/>
  <c r="K294" i="1"/>
  <c r="J294" i="1"/>
  <c r="L293" i="1"/>
  <c r="K293" i="1"/>
  <c r="J293" i="1"/>
  <c r="L292" i="1"/>
  <c r="K292" i="1"/>
  <c r="J292" i="1"/>
  <c r="L291" i="1"/>
  <c r="K291" i="1"/>
  <c r="J291" i="1"/>
  <c r="L290" i="1"/>
  <c r="K290" i="1"/>
  <c r="J290" i="1"/>
  <c r="L289" i="1"/>
  <c r="K289" i="1"/>
  <c r="J289" i="1"/>
  <c r="L288" i="1"/>
  <c r="K288" i="1"/>
  <c r="J288" i="1"/>
  <c r="L287" i="1"/>
  <c r="K287" i="1"/>
  <c r="J287" i="1"/>
  <c r="L286" i="1"/>
  <c r="K286" i="1"/>
  <c r="J286" i="1"/>
  <c r="L285" i="1"/>
  <c r="K285" i="1"/>
  <c r="J285" i="1"/>
  <c r="L284" i="1"/>
  <c r="K284" i="1"/>
  <c r="J284" i="1"/>
  <c r="L283" i="1"/>
  <c r="K283" i="1"/>
  <c r="J283" i="1"/>
  <c r="L282" i="1"/>
  <c r="K282" i="1"/>
  <c r="J282" i="1"/>
  <c r="L281" i="1"/>
  <c r="K281" i="1"/>
  <c r="J281" i="1"/>
  <c r="L280" i="1"/>
  <c r="K280" i="1"/>
  <c r="J280" i="1"/>
  <c r="L279" i="1"/>
  <c r="K279" i="1"/>
  <c r="J279" i="1"/>
  <c r="L278" i="1"/>
  <c r="K278" i="1"/>
  <c r="J278" i="1"/>
  <c r="L277" i="1"/>
  <c r="K277" i="1"/>
  <c r="J277" i="1"/>
  <c r="L276" i="1"/>
  <c r="K276" i="1"/>
  <c r="J276" i="1"/>
  <c r="L275" i="1"/>
  <c r="K275" i="1"/>
  <c r="J275" i="1"/>
  <c r="L274" i="1"/>
  <c r="K274" i="1"/>
  <c r="J274" i="1"/>
  <c r="L273" i="1"/>
  <c r="K273" i="1"/>
  <c r="J273" i="1"/>
  <c r="L272" i="1"/>
  <c r="K272" i="1"/>
  <c r="J272" i="1"/>
  <c r="L271" i="1"/>
  <c r="K271" i="1"/>
  <c r="J271" i="1"/>
  <c r="L270" i="1"/>
  <c r="K270" i="1"/>
  <c r="J270" i="1"/>
  <c r="L269" i="1"/>
  <c r="K269" i="1"/>
  <c r="J269" i="1"/>
  <c r="L268" i="1"/>
  <c r="K268" i="1"/>
  <c r="J268" i="1"/>
  <c r="L267" i="1"/>
  <c r="K267" i="1"/>
  <c r="J267" i="1"/>
  <c r="L266" i="1"/>
  <c r="K266" i="1"/>
  <c r="J266" i="1"/>
  <c r="L265" i="1"/>
  <c r="K265" i="1"/>
  <c r="J265" i="1"/>
  <c r="L264" i="1"/>
  <c r="K264" i="1"/>
  <c r="J264" i="1"/>
  <c r="L263" i="1"/>
  <c r="K263" i="1"/>
  <c r="J263" i="1"/>
  <c r="L262" i="1"/>
  <c r="K262" i="1"/>
  <c r="J262" i="1"/>
  <c r="L261" i="1"/>
  <c r="K261" i="1"/>
  <c r="J261" i="1"/>
  <c r="L260" i="1"/>
  <c r="K260" i="1"/>
  <c r="J260" i="1"/>
  <c r="L259" i="1"/>
  <c r="K259" i="1"/>
  <c r="J259" i="1"/>
  <c r="L258" i="1"/>
  <c r="K258" i="1"/>
  <c r="J258" i="1"/>
  <c r="L257" i="1"/>
  <c r="K257" i="1"/>
  <c r="J257" i="1"/>
  <c r="L256" i="1"/>
  <c r="K256" i="1"/>
  <c r="J256" i="1"/>
  <c r="L255" i="1"/>
  <c r="K255" i="1"/>
  <c r="J255" i="1"/>
  <c r="L254" i="1"/>
  <c r="K254" i="1"/>
  <c r="J254" i="1"/>
  <c r="L253" i="1"/>
  <c r="K253" i="1"/>
  <c r="J253" i="1"/>
  <c r="L252" i="1"/>
  <c r="K252" i="1"/>
  <c r="J252" i="1"/>
  <c r="L251" i="1"/>
  <c r="K251" i="1"/>
  <c r="J251" i="1"/>
  <c r="L250" i="1"/>
  <c r="K250" i="1"/>
  <c r="J250" i="1"/>
  <c r="L249" i="1"/>
  <c r="K249" i="1"/>
  <c r="J249" i="1"/>
  <c r="L248" i="1"/>
  <c r="K248" i="1"/>
  <c r="J248" i="1"/>
  <c r="L247" i="1"/>
  <c r="K247" i="1"/>
  <c r="J247" i="1"/>
  <c r="L246" i="1"/>
  <c r="K246" i="1"/>
  <c r="J246" i="1"/>
  <c r="L245" i="1"/>
  <c r="K245" i="1"/>
  <c r="J245" i="1"/>
  <c r="L244" i="1"/>
  <c r="K244" i="1"/>
  <c r="J244" i="1"/>
  <c r="L243" i="1"/>
  <c r="K243" i="1"/>
  <c r="J243" i="1"/>
  <c r="L242" i="1"/>
  <c r="K242" i="1"/>
  <c r="J242" i="1"/>
  <c r="L241" i="1"/>
  <c r="K241" i="1"/>
  <c r="J241" i="1"/>
  <c r="L240" i="1"/>
  <c r="K240" i="1"/>
  <c r="J240" i="1"/>
  <c r="L239" i="1"/>
  <c r="K239" i="1"/>
  <c r="J239" i="1"/>
  <c r="L238" i="1"/>
  <c r="K238" i="1"/>
  <c r="J238" i="1"/>
  <c r="L237" i="1"/>
  <c r="K237" i="1"/>
  <c r="J237" i="1"/>
  <c r="L236" i="1"/>
  <c r="K236" i="1"/>
  <c r="J236" i="1"/>
  <c r="L235" i="1"/>
  <c r="K235" i="1"/>
  <c r="J235" i="1"/>
  <c r="L234" i="1"/>
  <c r="K234" i="1"/>
  <c r="J234" i="1"/>
  <c r="L233" i="1"/>
  <c r="K233" i="1"/>
  <c r="J233" i="1"/>
  <c r="L232" i="1"/>
  <c r="K232" i="1"/>
  <c r="J232" i="1"/>
  <c r="L231" i="1"/>
  <c r="K231" i="1"/>
  <c r="J231" i="1"/>
  <c r="L230" i="1"/>
  <c r="K230" i="1"/>
  <c r="J230" i="1"/>
  <c r="L229" i="1"/>
  <c r="K229" i="1"/>
  <c r="J229" i="1"/>
  <c r="L228" i="1"/>
  <c r="K228" i="1"/>
  <c r="J228" i="1"/>
  <c r="L227" i="1"/>
  <c r="K227" i="1"/>
  <c r="J227" i="1"/>
  <c r="L226" i="1"/>
  <c r="K226" i="1"/>
  <c r="J226" i="1"/>
  <c r="L225" i="1"/>
  <c r="K225" i="1"/>
  <c r="J225" i="1"/>
  <c r="L224" i="1"/>
  <c r="K224" i="1"/>
  <c r="J224" i="1"/>
  <c r="L223" i="1"/>
  <c r="K223" i="1"/>
  <c r="J223" i="1"/>
  <c r="L222" i="1"/>
  <c r="K222" i="1"/>
  <c r="J222" i="1"/>
  <c r="L221" i="1"/>
  <c r="K221" i="1"/>
  <c r="J221" i="1"/>
  <c r="L220" i="1"/>
  <c r="K220" i="1"/>
  <c r="J220" i="1" s="1"/>
  <c r="L219" i="1"/>
  <c r="K219" i="1"/>
  <c r="J219" i="1"/>
  <c r="L218" i="1"/>
  <c r="K218" i="1"/>
  <c r="J218" i="1"/>
  <c r="L217" i="1"/>
  <c r="K217" i="1"/>
  <c r="J217" i="1"/>
  <c r="L216" i="1"/>
  <c r="K216" i="1"/>
  <c r="J216" i="1" s="1"/>
  <c r="L215" i="1"/>
  <c r="K215" i="1"/>
  <c r="J215" i="1"/>
  <c r="L214" i="1"/>
  <c r="K214" i="1"/>
  <c r="J214" i="1"/>
  <c r="L213" i="1"/>
  <c r="K213" i="1"/>
  <c r="J213" i="1"/>
  <c r="L212" i="1"/>
  <c r="K212" i="1"/>
  <c r="J212" i="1"/>
  <c r="L211" i="1"/>
  <c r="K211" i="1"/>
  <c r="J211" i="1" s="1"/>
  <c r="L210" i="1"/>
  <c r="K210" i="1"/>
  <c r="J210" i="1" s="1"/>
  <c r="L209" i="1"/>
  <c r="K209" i="1"/>
  <c r="J209" i="1"/>
  <c r="L208" i="1"/>
  <c r="K208" i="1"/>
  <c r="J208" i="1" s="1"/>
  <c r="L207" i="1"/>
  <c r="K207" i="1"/>
  <c r="J207" i="1"/>
  <c r="L206" i="1"/>
  <c r="K206" i="1"/>
  <c r="J206" i="1"/>
  <c r="L205" i="1"/>
  <c r="K205" i="1"/>
  <c r="J205" i="1" s="1"/>
  <c r="L204" i="1"/>
  <c r="K204" i="1"/>
  <c r="J204" i="1"/>
  <c r="L203" i="1"/>
  <c r="K203" i="1"/>
  <c r="J203" i="1" s="1"/>
  <c r="L202" i="1"/>
  <c r="K202" i="1"/>
  <c r="J202" i="1"/>
  <c r="L201" i="1"/>
  <c r="K201" i="1"/>
  <c r="J201" i="1" s="1"/>
  <c r="L200" i="1"/>
  <c r="K200" i="1"/>
  <c r="J200" i="1"/>
  <c r="L199" i="1"/>
  <c r="K199" i="1"/>
  <c r="J199" i="1" s="1"/>
  <c r="L198" i="1"/>
  <c r="K198" i="1"/>
  <c r="J198" i="1"/>
  <c r="L197" i="1"/>
  <c r="K197" i="1"/>
  <c r="J197" i="1"/>
  <c r="L196" i="1"/>
  <c r="K196" i="1"/>
  <c r="J196" i="1"/>
  <c r="L195" i="1"/>
  <c r="K195" i="1"/>
  <c r="J195" i="1"/>
  <c r="L193" i="1"/>
  <c r="K193" i="1"/>
  <c r="J193" i="1"/>
  <c r="L192" i="1"/>
  <c r="K192" i="1"/>
  <c r="J192" i="1"/>
  <c r="L191" i="1"/>
  <c r="K191" i="1"/>
  <c r="J191" i="1"/>
  <c r="L190" i="1"/>
  <c r="K190" i="1"/>
  <c r="J190" i="1"/>
  <c r="L189" i="1"/>
  <c r="K189" i="1"/>
  <c r="J189" i="1"/>
  <c r="L188" i="1"/>
  <c r="K188" i="1"/>
  <c r="J188" i="1"/>
  <c r="L187" i="1"/>
  <c r="K187" i="1"/>
  <c r="J187" i="1"/>
  <c r="L186" i="1"/>
  <c r="K186" i="1"/>
  <c r="J186" i="1"/>
  <c r="L185" i="1"/>
  <c r="K185" i="1"/>
  <c r="J185" i="1"/>
  <c r="L184" i="1"/>
  <c r="K184" i="1"/>
  <c r="J184" i="1"/>
  <c r="L183" i="1"/>
  <c r="K183" i="1"/>
  <c r="J183" i="1"/>
  <c r="L182" i="1"/>
  <c r="K182" i="1"/>
  <c r="J182" i="1"/>
  <c r="L181" i="1"/>
  <c r="K181" i="1"/>
  <c r="J181" i="1"/>
  <c r="L180" i="1"/>
  <c r="K180" i="1"/>
  <c r="J180" i="1"/>
  <c r="L179" i="1"/>
  <c r="K179" i="1"/>
  <c r="J179" i="1"/>
  <c r="L178" i="1"/>
  <c r="K178" i="1"/>
  <c r="J178" i="1"/>
  <c r="L177" i="1"/>
  <c r="K177" i="1"/>
  <c r="J177" i="1"/>
  <c r="L176" i="1"/>
  <c r="K176" i="1"/>
  <c r="J176" i="1"/>
  <c r="L175" i="1"/>
  <c r="K175" i="1"/>
  <c r="J175" i="1"/>
  <c r="L174" i="1"/>
  <c r="K174" i="1" s="1"/>
  <c r="J174" i="1" s="1"/>
  <c r="L173" i="1"/>
  <c r="K173" i="1"/>
  <c r="J173" i="1" s="1"/>
  <c r="L172" i="1"/>
  <c r="K172" i="1"/>
  <c r="J172" i="1" s="1"/>
  <c r="L171" i="1"/>
  <c r="K171" i="1"/>
  <c r="J171" i="1" s="1"/>
  <c r="L170" i="1"/>
  <c r="K170" i="1" s="1"/>
  <c r="J170" i="1" s="1"/>
  <c r="L169" i="1"/>
  <c r="K169" i="1"/>
  <c r="J169" i="1" s="1"/>
  <c r="L168" i="1"/>
  <c r="K168" i="1"/>
  <c r="J168" i="1" s="1"/>
  <c r="L167" i="1"/>
  <c r="K167" i="1"/>
  <c r="J167" i="1" s="1"/>
  <c r="L166" i="1"/>
  <c r="K166" i="1"/>
  <c r="J166" i="1" s="1"/>
  <c r="L165" i="1"/>
  <c r="K165" i="1"/>
  <c r="J165" i="1" s="1"/>
  <c r="L164" i="1"/>
  <c r="K164" i="1"/>
  <c r="J164" i="1" s="1"/>
  <c r="L163" i="1"/>
  <c r="K163" i="1"/>
  <c r="J163" i="1"/>
  <c r="M163" i="1" s="1"/>
  <c r="L162" i="1"/>
  <c r="K162" i="1"/>
  <c r="J162" i="1"/>
  <c r="L161" i="1"/>
  <c r="K161" i="1"/>
  <c r="J161" i="1" s="1"/>
  <c r="L160" i="1"/>
  <c r="K160" i="1"/>
  <c r="J160" i="1"/>
  <c r="L159" i="1"/>
  <c r="K159" i="1"/>
  <c r="J159" i="1"/>
  <c r="M159" i="1" s="1"/>
  <c r="L158" i="1"/>
  <c r="K158" i="1"/>
  <c r="J158" i="1"/>
  <c r="L157" i="1"/>
  <c r="K157" i="1"/>
  <c r="J157" i="1" s="1"/>
  <c r="M157" i="1" s="1"/>
  <c r="B157" i="1" s="1"/>
  <c r="D157" i="1" s="1"/>
  <c r="L156" i="1"/>
  <c r="K156" i="1"/>
  <c r="J156" i="1"/>
  <c r="L155" i="1"/>
  <c r="K155" i="1"/>
  <c r="J155" i="1"/>
  <c r="M155" i="1" s="1"/>
  <c r="L154" i="1"/>
  <c r="K154" i="1"/>
  <c r="J154" i="1"/>
  <c r="L153" i="1"/>
  <c r="K153" i="1"/>
  <c r="J153" i="1"/>
  <c r="L152" i="1"/>
  <c r="K152" i="1"/>
  <c r="J152" i="1"/>
  <c r="L151" i="1"/>
  <c r="K151" i="1"/>
  <c r="J151" i="1"/>
  <c r="M151" i="1" s="1"/>
  <c r="L150" i="1"/>
  <c r="K150" i="1"/>
  <c r="J150" i="1"/>
  <c r="L149" i="1"/>
  <c r="K149" i="1"/>
  <c r="J149" i="1"/>
  <c r="L148" i="1"/>
  <c r="K148" i="1"/>
  <c r="J148" i="1"/>
  <c r="L147" i="1"/>
  <c r="K147" i="1"/>
  <c r="J147" i="1"/>
  <c r="M147" i="1" s="1"/>
  <c r="L146" i="1"/>
  <c r="K146" i="1"/>
  <c r="J146" i="1"/>
  <c r="L145" i="1"/>
  <c r="K145" i="1"/>
  <c r="J145" i="1"/>
  <c r="L144" i="1"/>
  <c r="K144" i="1"/>
  <c r="J144" i="1"/>
  <c r="L143" i="1"/>
  <c r="K143" i="1"/>
  <c r="J143" i="1"/>
  <c r="M143" i="1" s="1"/>
  <c r="L142" i="1"/>
  <c r="K142" i="1"/>
  <c r="J142" i="1" s="1"/>
  <c r="L141" i="1"/>
  <c r="K141" i="1"/>
  <c r="J141" i="1" s="1"/>
  <c r="L140" i="1"/>
  <c r="K140" i="1"/>
  <c r="J140" i="1" s="1"/>
  <c r="L139" i="1"/>
  <c r="K139" i="1"/>
  <c r="J139" i="1" s="1"/>
  <c r="L138" i="1"/>
  <c r="K138" i="1"/>
  <c r="J138" i="1" s="1"/>
  <c r="L137" i="1"/>
  <c r="K137" i="1"/>
  <c r="J137" i="1" s="1"/>
  <c r="L136" i="1"/>
  <c r="K136" i="1"/>
  <c r="J136" i="1" s="1"/>
  <c r="L135" i="1"/>
  <c r="K135" i="1"/>
  <c r="J135" i="1" s="1"/>
  <c r="L134" i="1"/>
  <c r="K134" i="1"/>
  <c r="J134" i="1" s="1"/>
  <c r="L133" i="1"/>
  <c r="K133" i="1"/>
  <c r="J133" i="1"/>
  <c r="L132" i="1"/>
  <c r="K132" i="1"/>
  <c r="J132" i="1" s="1"/>
  <c r="L131" i="1"/>
  <c r="K131" i="1"/>
  <c r="J131" i="1"/>
  <c r="M131" i="1" s="1"/>
  <c r="L130" i="1"/>
  <c r="K130" i="1"/>
  <c r="J130" i="1"/>
  <c r="L129" i="1"/>
  <c r="K129" i="1"/>
  <c r="J129" i="1"/>
  <c r="L128" i="1"/>
  <c r="K128" i="1"/>
  <c r="J128" i="1"/>
  <c r="L127" i="1"/>
  <c r="K127" i="1"/>
  <c r="J127" i="1"/>
  <c r="M127" i="1" s="1"/>
  <c r="L126" i="1"/>
  <c r="K126" i="1"/>
  <c r="J126" i="1" s="1"/>
  <c r="L125" i="1"/>
  <c r="K125" i="1"/>
  <c r="J125" i="1"/>
  <c r="L124" i="1"/>
  <c r="K124" i="1"/>
  <c r="J124" i="1"/>
  <c r="L123" i="1"/>
  <c r="K123" i="1"/>
  <c r="J123" i="1" s="1"/>
  <c r="M123" i="1" s="1"/>
  <c r="B123" i="1" s="1"/>
  <c r="D123" i="1" s="1"/>
  <c r="L122" i="1"/>
  <c r="K122" i="1"/>
  <c r="J122" i="1" s="1"/>
  <c r="L121" i="1"/>
  <c r="K121" i="1"/>
  <c r="J121" i="1" s="1"/>
  <c r="M121" i="1" s="1"/>
  <c r="B121" i="1" s="1"/>
  <c r="D121" i="1" s="1"/>
  <c r="L120" i="1"/>
  <c r="K120" i="1"/>
  <c r="J120" i="1" s="1"/>
  <c r="L119" i="1"/>
  <c r="K119" i="1" s="1"/>
  <c r="J119" i="1" s="1"/>
  <c r="L118" i="1"/>
  <c r="K118" i="1"/>
  <c r="J118" i="1" s="1"/>
  <c r="L117" i="1"/>
  <c r="K117" i="1"/>
  <c r="J117" i="1" s="1"/>
  <c r="M117" i="1" s="1"/>
  <c r="B117" i="1" s="1"/>
  <c r="D117" i="1" s="1"/>
  <c r="L116" i="1"/>
  <c r="K116" i="1"/>
  <c r="J116" i="1" s="1"/>
  <c r="L115" i="1"/>
  <c r="K115" i="1"/>
  <c r="J115" i="1" s="1"/>
  <c r="M115" i="1" s="1"/>
  <c r="B115" i="1" s="1"/>
  <c r="D115" i="1" s="1"/>
  <c r="L113" i="1"/>
  <c r="K113" i="1"/>
  <c r="J113" i="1"/>
  <c r="L112" i="1"/>
  <c r="K112" i="1"/>
  <c r="J112" i="1"/>
  <c r="L111" i="1"/>
  <c r="K111" i="1"/>
  <c r="J111" i="1"/>
  <c r="M111" i="1" s="1"/>
  <c r="L110" i="1"/>
  <c r="K110" i="1"/>
  <c r="J110" i="1"/>
  <c r="L109" i="1"/>
  <c r="K109" i="1"/>
  <c r="J109" i="1" s="1"/>
  <c r="M109" i="1" s="1"/>
  <c r="B109" i="1" s="1"/>
  <c r="D109" i="1" s="1"/>
  <c r="L108" i="1"/>
  <c r="K108" i="1"/>
  <c r="J108" i="1" s="1"/>
  <c r="L107" i="1"/>
  <c r="K107" i="1"/>
  <c r="J107" i="1" s="1"/>
  <c r="M107" i="1" s="1"/>
  <c r="B107" i="1" s="1"/>
  <c r="D107" i="1" s="1"/>
  <c r="L106" i="1"/>
  <c r="K106" i="1"/>
  <c r="J106" i="1" s="1"/>
  <c r="L105" i="1"/>
  <c r="K105" i="1"/>
  <c r="J105" i="1"/>
  <c r="L104" i="1"/>
  <c r="K104" i="1"/>
  <c r="J104" i="1"/>
  <c r="L103" i="1"/>
  <c r="K103" i="1"/>
  <c r="J103" i="1"/>
  <c r="M103" i="1" s="1"/>
  <c r="L102" i="1"/>
  <c r="K102" i="1"/>
  <c r="J102" i="1"/>
  <c r="L101" i="1"/>
  <c r="K101" i="1"/>
  <c r="J101" i="1"/>
  <c r="L100" i="1"/>
  <c r="K100" i="1"/>
  <c r="J100" i="1"/>
  <c r="L99" i="1"/>
  <c r="K99" i="1"/>
  <c r="J99" i="1"/>
  <c r="L98" i="1"/>
  <c r="K98" i="1"/>
  <c r="J98" i="1"/>
  <c r="L97" i="1"/>
  <c r="K97" i="1"/>
  <c r="J97" i="1" s="1"/>
  <c r="M97" i="1" s="1"/>
  <c r="B97" i="1" s="1"/>
  <c r="D97" i="1" s="1"/>
  <c r="L96" i="1"/>
  <c r="K96" i="1"/>
  <c r="J96" i="1"/>
  <c r="L95" i="1"/>
  <c r="K95" i="1"/>
  <c r="J95" i="1" s="1"/>
  <c r="M95" i="1" s="1"/>
  <c r="B95" i="1" s="1"/>
  <c r="D95" i="1" s="1"/>
  <c r="L94" i="1"/>
  <c r="K94" i="1"/>
  <c r="J94" i="1"/>
  <c r="L93" i="1"/>
  <c r="K93" i="1"/>
  <c r="J93" i="1" s="1"/>
  <c r="L92" i="1"/>
  <c r="K92" i="1"/>
  <c r="J92" i="1"/>
  <c r="L91" i="1"/>
  <c r="K91" i="1"/>
  <c r="J91" i="1"/>
  <c r="M91" i="1" s="1"/>
  <c r="B91" i="1" s="1"/>
  <c r="D91" i="1" s="1"/>
  <c r="L90" i="1"/>
  <c r="K90" i="1"/>
  <c r="J90" i="1"/>
  <c r="L89" i="1"/>
  <c r="K89" i="1"/>
  <c r="J89" i="1"/>
  <c r="L88" i="1"/>
  <c r="K88" i="1"/>
  <c r="J88" i="1"/>
  <c r="L87" i="1"/>
  <c r="K87" i="1"/>
  <c r="J87" i="1"/>
  <c r="M87" i="1" s="1"/>
  <c r="B87" i="1" s="1"/>
  <c r="D87" i="1" s="1"/>
  <c r="L86" i="1"/>
  <c r="K86" i="1"/>
  <c r="J86" i="1"/>
  <c r="L85" i="1"/>
  <c r="K85" i="1"/>
  <c r="J85" i="1"/>
  <c r="L84" i="1"/>
  <c r="K84" i="1"/>
  <c r="J84" i="1"/>
  <c r="L83" i="1"/>
  <c r="K83" i="1"/>
  <c r="J83" i="1"/>
  <c r="M83" i="1" s="1"/>
  <c r="B83" i="1" s="1"/>
  <c r="D83" i="1" s="1"/>
  <c r="L82" i="1"/>
  <c r="K82" i="1"/>
  <c r="J82" i="1"/>
  <c r="L81" i="1"/>
  <c r="K81" i="1"/>
  <c r="J81" i="1"/>
  <c r="L80" i="1"/>
  <c r="K80" i="1"/>
  <c r="J80" i="1"/>
  <c r="L79" i="1"/>
  <c r="K79" i="1"/>
  <c r="J79" i="1"/>
  <c r="M79" i="1" s="1"/>
  <c r="B79" i="1" s="1"/>
  <c r="D79" i="1" s="1"/>
  <c r="L78" i="1"/>
  <c r="K78" i="1"/>
  <c r="J78" i="1"/>
  <c r="L77" i="1"/>
  <c r="K77" i="1"/>
  <c r="J77" i="1"/>
  <c r="L76" i="1"/>
  <c r="K76" i="1"/>
  <c r="J76" i="1"/>
  <c r="L75" i="1"/>
  <c r="K75" i="1"/>
  <c r="J75" i="1"/>
  <c r="M75" i="1" s="1"/>
  <c r="B75" i="1" s="1"/>
  <c r="D75" i="1" s="1"/>
  <c r="L74" i="1"/>
  <c r="K74" i="1"/>
  <c r="J74" i="1"/>
  <c r="L73" i="1"/>
  <c r="K73" i="1"/>
  <c r="J73" i="1"/>
  <c r="L72" i="1"/>
  <c r="K72" i="1"/>
  <c r="J72" i="1"/>
  <c r="L71" i="1"/>
  <c r="K71" i="1"/>
  <c r="J71" i="1"/>
  <c r="M71" i="1" s="1"/>
  <c r="B71" i="1" s="1"/>
  <c r="D71" i="1" s="1"/>
  <c r="L70" i="1"/>
  <c r="K70" i="1"/>
  <c r="J70" i="1"/>
  <c r="L69" i="1"/>
  <c r="K69" i="1"/>
  <c r="J69" i="1"/>
  <c r="L68" i="1"/>
  <c r="K68" i="1"/>
  <c r="J68" i="1"/>
  <c r="L67" i="1"/>
  <c r="K67" i="1"/>
  <c r="J67" i="1"/>
  <c r="M67" i="1" s="1"/>
  <c r="B67" i="1" s="1"/>
  <c r="D67" i="1" s="1"/>
  <c r="L66" i="1"/>
  <c r="K66" i="1"/>
  <c r="J66" i="1"/>
  <c r="L65" i="1"/>
  <c r="K65" i="1"/>
  <c r="J65" i="1"/>
  <c r="L64" i="1"/>
  <c r="K64" i="1"/>
  <c r="J64" i="1"/>
  <c r="L63" i="1"/>
  <c r="K63" i="1"/>
  <c r="J63" i="1"/>
  <c r="M63" i="1" s="1"/>
  <c r="B63" i="1" s="1"/>
  <c r="D63" i="1" s="1"/>
  <c r="L62" i="1"/>
  <c r="K62" i="1"/>
  <c r="J62" i="1"/>
  <c r="L61" i="1"/>
  <c r="K61" i="1"/>
  <c r="J61" i="1"/>
  <c r="L60" i="1"/>
  <c r="K60" i="1"/>
  <c r="J60" i="1"/>
  <c r="L59" i="1"/>
  <c r="K59" i="1"/>
  <c r="J59" i="1"/>
  <c r="M59" i="1" s="1"/>
  <c r="B59" i="1" s="1"/>
  <c r="D59" i="1" s="1"/>
  <c r="L58" i="1"/>
  <c r="K58" i="1"/>
  <c r="J58" i="1"/>
  <c r="L57" i="1"/>
  <c r="K57" i="1"/>
  <c r="J57" i="1"/>
  <c r="L56" i="1"/>
  <c r="K56" i="1"/>
  <c r="J56" i="1"/>
  <c r="L55" i="1"/>
  <c r="K55" i="1"/>
  <c r="J55" i="1"/>
  <c r="M55" i="1" s="1"/>
  <c r="B55" i="1" s="1"/>
  <c r="D55" i="1" s="1"/>
  <c r="L54" i="1"/>
  <c r="K54" i="1"/>
  <c r="J54" i="1"/>
  <c r="L53" i="1"/>
  <c r="K53" i="1"/>
  <c r="J53" i="1"/>
  <c r="L52" i="1"/>
  <c r="K52" i="1"/>
  <c r="J52" i="1"/>
  <c r="L51" i="1"/>
  <c r="K51" i="1"/>
  <c r="J51" i="1"/>
  <c r="M51" i="1" s="1"/>
  <c r="B51" i="1" s="1"/>
  <c r="D51" i="1" s="1"/>
  <c r="L50" i="1"/>
  <c r="K50" i="1"/>
  <c r="J50" i="1"/>
  <c r="L49" i="1"/>
  <c r="K49" i="1"/>
  <c r="J49" i="1"/>
  <c r="L48" i="1"/>
  <c r="K48" i="1"/>
  <c r="J48" i="1"/>
  <c r="L47" i="1"/>
  <c r="K47" i="1"/>
  <c r="J47" i="1"/>
  <c r="M47" i="1" s="1"/>
  <c r="B47" i="1" s="1"/>
  <c r="D47" i="1" s="1"/>
  <c r="L46" i="1"/>
  <c r="K46" i="1"/>
  <c r="J46" i="1"/>
  <c r="L45" i="1"/>
  <c r="K45" i="1"/>
  <c r="J45" i="1"/>
  <c r="L44" i="1"/>
  <c r="K44" i="1"/>
  <c r="J44" i="1"/>
  <c r="L43" i="1"/>
  <c r="K43" i="1"/>
  <c r="J43" i="1"/>
  <c r="M43" i="1" s="1"/>
  <c r="B43" i="1" s="1"/>
  <c r="D43" i="1" s="1"/>
  <c r="L42" i="1"/>
  <c r="K42" i="1"/>
  <c r="J42" i="1"/>
  <c r="L41" i="1"/>
  <c r="K41" i="1"/>
  <c r="J41" i="1"/>
  <c r="L40" i="1"/>
  <c r="K40" i="1"/>
  <c r="J40" i="1"/>
  <c r="L39" i="1"/>
  <c r="K39" i="1"/>
  <c r="J39" i="1"/>
  <c r="M39" i="1" s="1"/>
  <c r="B39" i="1" s="1"/>
  <c r="D39" i="1" s="1"/>
  <c r="L38" i="1"/>
  <c r="K38" i="1"/>
  <c r="J38" i="1"/>
  <c r="L37" i="1"/>
  <c r="K37" i="1"/>
  <c r="J37" i="1"/>
  <c r="L36" i="1"/>
  <c r="K36" i="1"/>
  <c r="J36" i="1"/>
  <c r="L35" i="1"/>
  <c r="K35" i="1"/>
  <c r="J35" i="1"/>
  <c r="M35" i="1" s="1"/>
  <c r="B35" i="1" s="1"/>
  <c r="D35" i="1" s="1"/>
  <c r="L34" i="1"/>
  <c r="K34" i="1"/>
  <c r="J34" i="1"/>
  <c r="L33" i="1"/>
  <c r="K33" i="1"/>
  <c r="J33" i="1"/>
  <c r="L32" i="1"/>
  <c r="K32" i="1"/>
  <c r="J32" i="1"/>
  <c r="L31" i="1"/>
  <c r="K31" i="1"/>
  <c r="J31" i="1"/>
  <c r="M31" i="1" s="1"/>
  <c r="B31" i="1" s="1"/>
  <c r="D31" i="1" s="1"/>
  <c r="L30" i="1"/>
  <c r="K30" i="1"/>
  <c r="J30" i="1"/>
  <c r="L29" i="1"/>
  <c r="K29" i="1"/>
  <c r="J29" i="1"/>
  <c r="L28" i="1"/>
  <c r="K28" i="1"/>
  <c r="J28" i="1"/>
  <c r="L27" i="1"/>
  <c r="K27" i="1"/>
  <c r="J27" i="1"/>
  <c r="M27" i="1" s="1"/>
  <c r="B27" i="1" s="1"/>
  <c r="D27" i="1" s="1"/>
  <c r="L26" i="1"/>
  <c r="K26" i="1"/>
  <c r="J26" i="1"/>
  <c r="L25" i="1"/>
  <c r="K25" i="1"/>
  <c r="J25" i="1"/>
  <c r="L24" i="1"/>
  <c r="K24" i="1"/>
  <c r="J24" i="1"/>
  <c r="L23" i="1"/>
  <c r="K23" i="1"/>
  <c r="J23" i="1"/>
  <c r="M23" i="1" s="1"/>
  <c r="L10" i="1"/>
  <c r="L22" i="1"/>
  <c r="K22" i="1"/>
  <c r="J22" i="1"/>
  <c r="L21" i="1"/>
  <c r="K21" i="1" s="1"/>
  <c r="J21" i="1" s="1"/>
  <c r="L20" i="1"/>
  <c r="K20" i="1" s="1"/>
  <c r="J20" i="1" s="1"/>
  <c r="L19" i="1"/>
  <c r="K19" i="1" s="1"/>
  <c r="J19" i="1" s="1"/>
  <c r="L18" i="1"/>
  <c r="K18" i="1" s="1"/>
  <c r="J18" i="1" s="1"/>
  <c r="L17" i="1"/>
  <c r="K17" i="1" s="1"/>
  <c r="J17" i="1" s="1"/>
  <c r="L16" i="1"/>
  <c r="K16" i="1" s="1"/>
  <c r="J16" i="1" s="1"/>
  <c r="M16" i="1" s="1"/>
  <c r="L15" i="1"/>
  <c r="K15" i="1" s="1"/>
  <c r="J15" i="1" s="1"/>
  <c r="M15" i="1" s="1"/>
  <c r="L14" i="1"/>
  <c r="K14" i="1" s="1"/>
  <c r="J14" i="1" s="1"/>
  <c r="L13" i="1"/>
  <c r="K13" i="1" s="1"/>
  <c r="J13" i="1" s="1"/>
  <c r="L12" i="1"/>
  <c r="K12" i="1" s="1"/>
  <c r="J12" i="1" s="1"/>
  <c r="M12" i="1" s="1"/>
  <c r="L11" i="1"/>
  <c r="K11" i="1"/>
  <c r="J11" i="1" s="1"/>
  <c r="M11" i="1" s="1"/>
  <c r="K10" i="1"/>
  <c r="B648" i="1"/>
  <c r="D648" i="1" s="1"/>
  <c r="B646" i="1"/>
  <c r="D646" i="1" s="1"/>
  <c r="B644" i="1"/>
  <c r="D644" i="1" s="1"/>
  <c r="B642" i="1"/>
  <c r="D642" i="1" s="1"/>
  <c r="B640" i="1"/>
  <c r="D640" i="1" s="1"/>
  <c r="B638" i="1"/>
  <c r="D638" i="1" s="1"/>
  <c r="B636" i="1"/>
  <c r="D636" i="1" s="1"/>
  <c r="B634" i="1"/>
  <c r="D634" i="1" s="1"/>
  <c r="B632" i="1"/>
  <c r="D632" i="1" s="1"/>
  <c r="B630" i="1"/>
  <c r="D630" i="1" s="1"/>
  <c r="B628" i="1"/>
  <c r="D628" i="1" s="1"/>
  <c r="B626" i="1"/>
  <c r="D626" i="1" s="1"/>
  <c r="B624" i="1"/>
  <c r="D624" i="1" s="1"/>
  <c r="B622" i="1"/>
  <c r="D622" i="1" s="1"/>
  <c r="B620" i="1"/>
  <c r="D620" i="1" s="1"/>
  <c r="B618" i="1"/>
  <c r="D618" i="1" s="1"/>
  <c r="B616" i="1"/>
  <c r="D616" i="1" s="1"/>
  <c r="B614" i="1"/>
  <c r="D614" i="1" s="1"/>
  <c r="B612" i="1"/>
  <c r="D612" i="1" s="1"/>
  <c r="B608" i="1"/>
  <c r="D608" i="1" s="1"/>
  <c r="B606" i="1"/>
  <c r="D606" i="1" s="1"/>
  <c r="D604" i="1"/>
  <c r="B599" i="1"/>
  <c r="D599" i="1" s="1"/>
  <c r="B595" i="1"/>
  <c r="D595" i="1" s="1"/>
  <c r="B592" i="1"/>
  <c r="D592" i="1" s="1"/>
  <c r="B590" i="1"/>
  <c r="D590" i="1" s="1"/>
  <c r="B589" i="1" l="1"/>
  <c r="D589" i="1" s="1"/>
  <c r="B591" i="1"/>
  <c r="D591" i="1" s="1"/>
  <c r="B593" i="1"/>
  <c r="D593" i="1" s="1"/>
  <c r="B597" i="1"/>
  <c r="D597" i="1" s="1"/>
  <c r="M14" i="1"/>
  <c r="B14" i="1" s="1"/>
  <c r="D14" i="1" s="1"/>
  <c r="M572" i="1"/>
  <c r="B572" i="1" s="1"/>
  <c r="D572" i="1" s="1"/>
  <c r="M576" i="1"/>
  <c r="B576" i="1"/>
  <c r="D576" i="1" s="1"/>
  <c r="M20" i="1"/>
  <c r="B20" i="1"/>
  <c r="D20" i="1" s="1"/>
  <c r="M19" i="1"/>
  <c r="B19" i="1"/>
  <c r="D19" i="1" s="1"/>
  <c r="M99" i="1"/>
  <c r="B99" i="1" s="1"/>
  <c r="D99" i="1" s="1"/>
  <c r="M135" i="1"/>
  <c r="B135" i="1" s="1"/>
  <c r="M137" i="1"/>
  <c r="B137" i="1" s="1"/>
  <c r="D137" i="1" s="1"/>
  <c r="M139" i="1"/>
  <c r="B139" i="1"/>
  <c r="D139" i="1" s="1"/>
  <c r="M141" i="1"/>
  <c r="B141" i="1" s="1"/>
  <c r="D141" i="1" s="1"/>
  <c r="M468" i="1"/>
  <c r="B468" i="1" s="1"/>
  <c r="D468" i="1" s="1"/>
  <c r="M596" i="1"/>
  <c r="B596" i="1" s="1"/>
  <c r="M610" i="1"/>
  <c r="B610" i="1" s="1"/>
  <c r="N95" i="1"/>
  <c r="N103" i="1"/>
  <c r="N159" i="1"/>
  <c r="N593" i="1"/>
  <c r="N597" i="1"/>
  <c r="N603" i="1"/>
  <c r="N605" i="1"/>
  <c r="N607" i="1"/>
  <c r="N611" i="1"/>
  <c r="N613" i="1"/>
  <c r="N615" i="1"/>
  <c r="N617" i="1"/>
  <c r="N619" i="1"/>
  <c r="N621" i="1"/>
  <c r="N623" i="1"/>
  <c r="N625" i="1"/>
  <c r="N627" i="1"/>
  <c r="N629" i="1"/>
  <c r="N631" i="1"/>
  <c r="N633" i="1"/>
  <c r="N635" i="1"/>
  <c r="N637" i="1"/>
  <c r="N639" i="1"/>
  <c r="N641" i="1"/>
  <c r="N643" i="1"/>
  <c r="N645" i="1"/>
  <c r="N647" i="1"/>
  <c r="M93" i="1"/>
  <c r="B93" i="1" s="1"/>
  <c r="D93" i="1" s="1"/>
  <c r="M161" i="1"/>
  <c r="B161" i="1"/>
  <c r="D161" i="1" s="1"/>
  <c r="M609" i="1"/>
  <c r="N609" i="1" s="1"/>
  <c r="N99" i="1"/>
  <c r="N109" i="1"/>
  <c r="N161" i="1"/>
  <c r="N595" i="1"/>
  <c r="N599" i="1"/>
  <c r="N604" i="1"/>
  <c r="N606" i="1"/>
  <c r="N608" i="1"/>
  <c r="N610" i="1"/>
  <c r="N612" i="1"/>
  <c r="N614" i="1"/>
  <c r="N616" i="1"/>
  <c r="N618" i="1"/>
  <c r="N620" i="1"/>
  <c r="N622" i="1"/>
  <c r="N624" i="1"/>
  <c r="N626" i="1"/>
  <c r="N628" i="1"/>
  <c r="N630" i="1"/>
  <c r="N632" i="1"/>
  <c r="N634" i="1"/>
  <c r="N636" i="1"/>
  <c r="N638" i="1"/>
  <c r="N640" i="1"/>
  <c r="N642" i="1"/>
  <c r="N644" i="1"/>
  <c r="N646" i="1"/>
  <c r="N648" i="1"/>
  <c r="B594" i="1"/>
  <c r="D594" i="1" s="1"/>
  <c r="B598" i="1"/>
  <c r="B600" i="1"/>
  <c r="D600" i="1" s="1"/>
  <c r="N594" i="1"/>
  <c r="N596" i="1"/>
  <c r="N598" i="1"/>
  <c r="N600" i="1"/>
  <c r="N592" i="1"/>
  <c r="O592" i="1" s="1"/>
  <c r="P592" i="1" s="1"/>
  <c r="N591" i="1"/>
  <c r="N590" i="1"/>
  <c r="N589" i="1"/>
  <c r="N572" i="1"/>
  <c r="N576" i="1"/>
  <c r="M544" i="1"/>
  <c r="B544" i="1" s="1"/>
  <c r="D544" i="1" s="1"/>
  <c r="N500" i="1"/>
  <c r="N496" i="1"/>
  <c r="M476" i="1"/>
  <c r="B476" i="1" s="1"/>
  <c r="D476" i="1" s="1"/>
  <c r="M480" i="1"/>
  <c r="N480" i="1" s="1"/>
  <c r="M488" i="1"/>
  <c r="B488" i="1" s="1"/>
  <c r="D488" i="1" s="1"/>
  <c r="M456" i="1"/>
  <c r="N456" i="1" s="1"/>
  <c r="M448" i="1"/>
  <c r="N448" i="1" s="1"/>
  <c r="M440" i="1"/>
  <c r="N440" i="1" s="1"/>
  <c r="N408" i="1"/>
  <c r="N362" i="1"/>
  <c r="N364" i="1"/>
  <c r="N366" i="1"/>
  <c r="N368" i="1"/>
  <c r="N370" i="1"/>
  <c r="N342" i="1"/>
  <c r="N344" i="1"/>
  <c r="N346" i="1"/>
  <c r="N348" i="1"/>
  <c r="O348" i="1" s="1"/>
  <c r="P348" i="1" s="1"/>
  <c r="N350" i="1"/>
  <c r="N352" i="1"/>
  <c r="N354" i="1"/>
  <c r="N358" i="1"/>
  <c r="O358" i="1" s="1"/>
  <c r="P358" i="1" s="1"/>
  <c r="N340" i="1"/>
  <c r="O340" i="1" s="1"/>
  <c r="P340" i="1" s="1"/>
  <c r="M200" i="1"/>
  <c r="N200" i="1" s="1"/>
  <c r="M204" i="1"/>
  <c r="N204" i="1" s="1"/>
  <c r="M210" i="1"/>
  <c r="N210" i="1" s="1"/>
  <c r="M212" i="1"/>
  <c r="N212" i="1" s="1"/>
  <c r="M216" i="1"/>
  <c r="M224" i="1"/>
  <c r="B224" i="1" s="1"/>
  <c r="D224" i="1" s="1"/>
  <c r="M228" i="1"/>
  <c r="D228" i="1" s="1"/>
  <c r="M232" i="1"/>
  <c r="B232" i="1" s="1"/>
  <c r="D232" i="1" s="1"/>
  <c r="N232" i="1"/>
  <c r="M236" i="1"/>
  <c r="B236" i="1" s="1"/>
  <c r="D236" i="1" s="1"/>
  <c r="M240" i="1"/>
  <c r="B240" i="1" s="1"/>
  <c r="D240" i="1" s="1"/>
  <c r="M244" i="1"/>
  <c r="B244" i="1" s="1"/>
  <c r="D244" i="1" s="1"/>
  <c r="M248" i="1"/>
  <c r="B248" i="1" s="1"/>
  <c r="D248" i="1" s="1"/>
  <c r="M252" i="1"/>
  <c r="B252" i="1" s="1"/>
  <c r="D252" i="1" s="1"/>
  <c r="M256" i="1"/>
  <c r="B256" i="1" s="1"/>
  <c r="D256" i="1" s="1"/>
  <c r="M260" i="1"/>
  <c r="B260" i="1" s="1"/>
  <c r="D260" i="1" s="1"/>
  <c r="M264" i="1"/>
  <c r="B264" i="1" s="1"/>
  <c r="D264" i="1" s="1"/>
  <c r="N264" i="1"/>
  <c r="M268" i="1"/>
  <c r="B268" i="1" s="1"/>
  <c r="D268" i="1" s="1"/>
  <c r="M272" i="1"/>
  <c r="B272" i="1" s="1"/>
  <c r="D272" i="1" s="1"/>
  <c r="M276" i="1"/>
  <c r="B276" i="1" s="1"/>
  <c r="D276" i="1" s="1"/>
  <c r="M280" i="1"/>
  <c r="B280" i="1" s="1"/>
  <c r="D280" i="1" s="1"/>
  <c r="M284" i="1"/>
  <c r="B284" i="1" s="1"/>
  <c r="D284" i="1" s="1"/>
  <c r="M288" i="1"/>
  <c r="D288" i="1" s="1"/>
  <c r="M292" i="1"/>
  <c r="D292" i="1" s="1"/>
  <c r="M296" i="1"/>
  <c r="B296" i="1" s="1"/>
  <c r="D296" i="1" s="1"/>
  <c r="N296" i="1"/>
  <c r="M300" i="1"/>
  <c r="D300" i="1" s="1"/>
  <c r="M302" i="1"/>
  <c r="B302" i="1" s="1"/>
  <c r="D302" i="1" s="1"/>
  <c r="M304" i="1"/>
  <c r="B304" i="1" s="1"/>
  <c r="D304" i="1" s="1"/>
  <c r="M306" i="1"/>
  <c r="D306" i="1" s="1"/>
  <c r="M308" i="1"/>
  <c r="B308" i="1" s="1"/>
  <c r="D308" i="1" s="1"/>
  <c r="M310" i="1"/>
  <c r="B310" i="1" s="1"/>
  <c r="D310" i="1" s="1"/>
  <c r="M314" i="1"/>
  <c r="B314" i="1" s="1"/>
  <c r="D314" i="1" s="1"/>
  <c r="M316" i="1"/>
  <c r="B316" i="1" s="1"/>
  <c r="D316" i="1" s="1"/>
  <c r="M318" i="1"/>
  <c r="B318" i="1" s="1"/>
  <c r="D318" i="1" s="1"/>
  <c r="M326" i="1"/>
  <c r="B326" i="1" s="1"/>
  <c r="D326" i="1" s="1"/>
  <c r="M328" i="1"/>
  <c r="B328" i="1" s="1"/>
  <c r="D328" i="1" s="1"/>
  <c r="M330" i="1"/>
  <c r="B330" i="1" s="1"/>
  <c r="D330" i="1" s="1"/>
  <c r="M332" i="1"/>
  <c r="B332" i="1" s="1"/>
  <c r="D332" i="1" s="1"/>
  <c r="N147" i="1"/>
  <c r="N151" i="1"/>
  <c r="N155" i="1"/>
  <c r="N157" i="1"/>
  <c r="N163" i="1"/>
  <c r="M165" i="1"/>
  <c r="B165" i="1" s="1"/>
  <c r="D165" i="1" s="1"/>
  <c r="M167" i="1"/>
  <c r="B167" i="1" s="1"/>
  <c r="D167" i="1" s="1"/>
  <c r="M169" i="1"/>
  <c r="B169" i="1" s="1"/>
  <c r="D169" i="1" s="1"/>
  <c r="M171" i="1"/>
  <c r="B171" i="1" s="1"/>
  <c r="D171" i="1" s="1"/>
  <c r="M173" i="1"/>
  <c r="B173" i="1" s="1"/>
  <c r="D173" i="1" s="1"/>
  <c r="M175" i="1"/>
  <c r="D175" i="1" s="1"/>
  <c r="M179" i="1"/>
  <c r="B179" i="1" s="1"/>
  <c r="D179" i="1" s="1"/>
  <c r="N179" i="1"/>
  <c r="O179" i="1" s="1"/>
  <c r="P179" i="1" s="1"/>
  <c r="M183" i="1"/>
  <c r="D183" i="1" s="1"/>
  <c r="M187" i="1"/>
  <c r="D187" i="1" s="1"/>
  <c r="M191" i="1"/>
  <c r="D191" i="1" s="1"/>
  <c r="M196" i="1"/>
  <c r="B196" i="1" s="1"/>
  <c r="D196" i="1" s="1"/>
  <c r="N196" i="1"/>
  <c r="O196" i="1" s="1"/>
  <c r="P196" i="1" s="1"/>
  <c r="M208" i="1"/>
  <c r="M220" i="1"/>
  <c r="M320" i="1"/>
  <c r="N320" i="1" s="1"/>
  <c r="M322" i="1"/>
  <c r="B322" i="1" s="1"/>
  <c r="D322" i="1" s="1"/>
  <c r="M324" i="1"/>
  <c r="B324" i="1" s="1"/>
  <c r="D324" i="1" s="1"/>
  <c r="N143" i="1"/>
  <c r="N135" i="1"/>
  <c r="N137" i="1"/>
  <c r="N139" i="1"/>
  <c r="N141" i="1"/>
  <c r="N127" i="1"/>
  <c r="N131" i="1"/>
  <c r="M119" i="1"/>
  <c r="B119" i="1" s="1"/>
  <c r="D119" i="1" s="1"/>
  <c r="N119" i="1"/>
  <c r="O119" i="1" s="1"/>
  <c r="P119" i="1" s="1"/>
  <c r="N117" i="1"/>
  <c r="N121" i="1"/>
  <c r="N123" i="1"/>
  <c r="N115" i="1"/>
  <c r="O115" i="1" s="1"/>
  <c r="P115" i="1" s="1"/>
  <c r="N111" i="1"/>
  <c r="N107" i="1"/>
  <c r="N23" i="1"/>
  <c r="N27" i="1"/>
  <c r="N31" i="1"/>
  <c r="O31" i="1" s="1"/>
  <c r="P31" i="1" s="1"/>
  <c r="N35" i="1"/>
  <c r="N39" i="1"/>
  <c r="O39" i="1" s="1"/>
  <c r="P39" i="1" s="1"/>
  <c r="N43" i="1"/>
  <c r="N47" i="1"/>
  <c r="O47" i="1" s="1"/>
  <c r="P47" i="1" s="1"/>
  <c r="N51" i="1"/>
  <c r="N55" i="1"/>
  <c r="O55" i="1" s="1"/>
  <c r="P55" i="1" s="1"/>
  <c r="N59" i="1"/>
  <c r="N63" i="1"/>
  <c r="O63" i="1" s="1"/>
  <c r="P63" i="1" s="1"/>
  <c r="N67" i="1"/>
  <c r="N71" i="1"/>
  <c r="O71" i="1" s="1"/>
  <c r="P71" i="1" s="1"/>
  <c r="N75" i="1"/>
  <c r="N79" i="1"/>
  <c r="O79" i="1" s="1"/>
  <c r="P79" i="1" s="1"/>
  <c r="N83" i="1"/>
  <c r="N87" i="1"/>
  <c r="O87" i="1" s="1"/>
  <c r="P87" i="1" s="1"/>
  <c r="N91" i="1"/>
  <c r="N93" i="1"/>
  <c r="N97" i="1"/>
  <c r="M21" i="1"/>
  <c r="B21" i="1" s="1"/>
  <c r="D21" i="1" s="1"/>
  <c r="N20" i="1"/>
  <c r="M18" i="1"/>
  <c r="N18" i="1" s="1"/>
  <c r="M17" i="1"/>
  <c r="N17" i="1" s="1"/>
  <c r="N14" i="1"/>
  <c r="N16" i="1"/>
  <c r="N15" i="1"/>
  <c r="N19" i="1"/>
  <c r="M13" i="1"/>
  <c r="N13" i="1" s="1"/>
  <c r="N12" i="1"/>
  <c r="N11" i="1"/>
  <c r="M536" i="1"/>
  <c r="N536" i="1" s="1"/>
  <c r="O600" i="1"/>
  <c r="P600" i="1" s="1"/>
  <c r="O604" i="1"/>
  <c r="P604" i="1" s="1"/>
  <c r="O608" i="1"/>
  <c r="P608" i="1" s="1"/>
  <c r="O612" i="1"/>
  <c r="P612" i="1" s="1"/>
  <c r="O616" i="1"/>
  <c r="P616" i="1" s="1"/>
  <c r="O620" i="1"/>
  <c r="P620" i="1" s="1"/>
  <c r="O624" i="1"/>
  <c r="P624" i="1" s="1"/>
  <c r="O628" i="1"/>
  <c r="P628" i="1" s="1"/>
  <c r="O632" i="1"/>
  <c r="P632" i="1" s="1"/>
  <c r="O636" i="1"/>
  <c r="P636" i="1" s="1"/>
  <c r="O640" i="1"/>
  <c r="P640" i="1" s="1"/>
  <c r="O644" i="1"/>
  <c r="P644" i="1" s="1"/>
  <c r="O648" i="1"/>
  <c r="P648" i="1" s="1"/>
  <c r="M106" i="1"/>
  <c r="B106" i="1" s="1"/>
  <c r="D106" i="1" s="1"/>
  <c r="M108" i="1"/>
  <c r="B108" i="1" s="1"/>
  <c r="D108" i="1" s="1"/>
  <c r="M132" i="1"/>
  <c r="M164" i="1"/>
  <c r="B164" i="1" s="1"/>
  <c r="D164" i="1" s="1"/>
  <c r="M166" i="1"/>
  <c r="M168" i="1"/>
  <c r="B168" i="1" s="1"/>
  <c r="D168" i="1" s="1"/>
  <c r="M170" i="1"/>
  <c r="B170" i="1" s="1"/>
  <c r="D170" i="1" s="1"/>
  <c r="M172" i="1"/>
  <c r="B172" i="1" s="1"/>
  <c r="D172" i="1" s="1"/>
  <c r="M174" i="1"/>
  <c r="B174" i="1" s="1"/>
  <c r="D174" i="1" s="1"/>
  <c r="M201" i="1"/>
  <c r="N201" i="1" s="1"/>
  <c r="M205" i="1"/>
  <c r="M299" i="1"/>
  <c r="B299" i="1" s="1"/>
  <c r="D299" i="1" s="1"/>
  <c r="M323" i="1"/>
  <c r="N323" i="1" s="1"/>
  <c r="M335" i="1"/>
  <c r="D335" i="1" s="1"/>
  <c r="M341" i="1"/>
  <c r="N341" i="1" s="1"/>
  <c r="M343" i="1"/>
  <c r="B343" i="1" s="1"/>
  <c r="D343" i="1" s="1"/>
  <c r="M345" i="1"/>
  <c r="N345" i="1" s="1"/>
  <c r="M347" i="1"/>
  <c r="D347" i="1" s="1"/>
  <c r="M349" i="1"/>
  <c r="N349" i="1" s="1"/>
  <c r="M351" i="1"/>
  <c r="B351" i="1" s="1"/>
  <c r="D351" i="1" s="1"/>
  <c r="M353" i="1"/>
  <c r="N353" i="1" s="1"/>
  <c r="M355" i="1"/>
  <c r="B355" i="1" s="1"/>
  <c r="D355" i="1" s="1"/>
  <c r="M357" i="1"/>
  <c r="B357" i="1" s="1"/>
  <c r="D357" i="1" s="1"/>
  <c r="M359" i="1"/>
  <c r="N359" i="1" s="1"/>
  <c r="M367" i="1"/>
  <c r="B367" i="1" s="1"/>
  <c r="D367" i="1" s="1"/>
  <c r="M375" i="1"/>
  <c r="B375" i="1" s="1"/>
  <c r="D375" i="1" s="1"/>
  <c r="M379" i="1"/>
  <c r="B379" i="1" s="1"/>
  <c r="D379" i="1" s="1"/>
  <c r="M383" i="1"/>
  <c r="B383" i="1" s="1"/>
  <c r="D383" i="1" s="1"/>
  <c r="M387" i="1"/>
  <c r="B387" i="1" s="1"/>
  <c r="D387" i="1" s="1"/>
  <c r="M391" i="1"/>
  <c r="B391" i="1" s="1"/>
  <c r="D391" i="1" s="1"/>
  <c r="M395" i="1"/>
  <c r="N395" i="1" s="1"/>
  <c r="M397" i="1"/>
  <c r="B397" i="1" s="1"/>
  <c r="D397" i="1" s="1"/>
  <c r="M399" i="1"/>
  <c r="N399" i="1" s="1"/>
  <c r="M401" i="1"/>
  <c r="B401" i="1" s="1"/>
  <c r="D401" i="1" s="1"/>
  <c r="M403" i="1"/>
  <c r="N403" i="1" s="1"/>
  <c r="M405" i="1"/>
  <c r="B405" i="1" s="1"/>
  <c r="D405" i="1" s="1"/>
  <c r="M407" i="1"/>
  <c r="N407" i="1" s="1"/>
  <c r="M409" i="1"/>
  <c r="B409" i="1" s="1"/>
  <c r="D409" i="1" s="1"/>
  <c r="M411" i="1"/>
  <c r="N411" i="1" s="1"/>
  <c r="M413" i="1"/>
  <c r="B413" i="1" s="1"/>
  <c r="D413" i="1" s="1"/>
  <c r="M415" i="1"/>
  <c r="N415" i="1" s="1"/>
  <c r="M417" i="1"/>
  <c r="B417" i="1" s="1"/>
  <c r="D417" i="1" s="1"/>
  <c r="M419" i="1"/>
  <c r="N419" i="1" s="1"/>
  <c r="M421" i="1"/>
  <c r="B421" i="1" s="1"/>
  <c r="D421" i="1" s="1"/>
  <c r="M423" i="1"/>
  <c r="N423" i="1" s="1"/>
  <c r="M425" i="1"/>
  <c r="B425" i="1" s="1"/>
  <c r="D425" i="1" s="1"/>
  <c r="M427" i="1"/>
  <c r="N427" i="1" s="1"/>
  <c r="M429" i="1"/>
  <c r="B429" i="1" s="1"/>
  <c r="D429" i="1" s="1"/>
  <c r="M431" i="1"/>
  <c r="N431" i="1" s="1"/>
  <c r="M433" i="1"/>
  <c r="N433" i="1" s="1"/>
  <c r="M435" i="1"/>
  <c r="B435" i="1" s="1"/>
  <c r="D435" i="1" s="1"/>
  <c r="M437" i="1"/>
  <c r="B437" i="1" s="1"/>
  <c r="D437" i="1" s="1"/>
  <c r="M439" i="1"/>
  <c r="B439" i="1" s="1"/>
  <c r="D439" i="1" s="1"/>
  <c r="M441" i="1"/>
  <c r="B441" i="1" s="1"/>
  <c r="D441" i="1" s="1"/>
  <c r="M443" i="1"/>
  <c r="N443" i="1" s="1"/>
  <c r="M445" i="1"/>
  <c r="B445" i="1" s="1"/>
  <c r="D445" i="1" s="1"/>
  <c r="M447" i="1"/>
  <c r="N447" i="1" s="1"/>
  <c r="M449" i="1"/>
  <c r="B449" i="1" s="1"/>
  <c r="D449" i="1" s="1"/>
  <c r="M451" i="1"/>
  <c r="N451" i="1" s="1"/>
  <c r="M453" i="1"/>
  <c r="B453" i="1" s="1"/>
  <c r="D453" i="1" s="1"/>
  <c r="M455" i="1"/>
  <c r="N455" i="1" s="1"/>
  <c r="M457" i="1"/>
  <c r="B457" i="1" s="1"/>
  <c r="D457" i="1" s="1"/>
  <c r="M459" i="1"/>
  <c r="N459" i="1" s="1"/>
  <c r="M461" i="1"/>
  <c r="B461" i="1" s="1"/>
  <c r="D461" i="1" s="1"/>
  <c r="M463" i="1"/>
  <c r="N463" i="1" s="1"/>
  <c r="M465" i="1"/>
  <c r="B465" i="1" s="1"/>
  <c r="D465" i="1" s="1"/>
  <c r="M467" i="1"/>
  <c r="N467" i="1" s="1"/>
  <c r="M469" i="1"/>
  <c r="B469" i="1" s="1"/>
  <c r="D469" i="1" s="1"/>
  <c r="M471" i="1"/>
  <c r="N471" i="1" s="1"/>
  <c r="M473" i="1"/>
  <c r="B473" i="1" s="1"/>
  <c r="D473" i="1" s="1"/>
  <c r="M475" i="1"/>
  <c r="N475" i="1" s="1"/>
  <c r="M477" i="1"/>
  <c r="B477" i="1" s="1"/>
  <c r="D477" i="1" s="1"/>
  <c r="M479" i="1"/>
  <c r="N479" i="1" s="1"/>
  <c r="M481" i="1"/>
  <c r="B481" i="1" s="1"/>
  <c r="D481" i="1" s="1"/>
  <c r="M483" i="1"/>
  <c r="N483" i="1" s="1"/>
  <c r="M485" i="1"/>
  <c r="B485" i="1" s="1"/>
  <c r="D485" i="1" s="1"/>
  <c r="M487" i="1"/>
  <c r="N487" i="1" s="1"/>
  <c r="M489" i="1"/>
  <c r="B489" i="1" s="1"/>
  <c r="D489" i="1" s="1"/>
  <c r="M491" i="1"/>
  <c r="N491" i="1" s="1"/>
  <c r="M493" i="1"/>
  <c r="M495" i="1"/>
  <c r="D497" i="1"/>
  <c r="B501" i="1"/>
  <c r="D501" i="1" s="1"/>
  <c r="B507" i="1"/>
  <c r="D507" i="1" s="1"/>
  <c r="M523" i="1"/>
  <c r="B523" i="1" s="1"/>
  <c r="D523" i="1" s="1"/>
  <c r="M525" i="1"/>
  <c r="B525" i="1" s="1"/>
  <c r="D525" i="1" s="1"/>
  <c r="M527" i="1"/>
  <c r="B527" i="1" s="1"/>
  <c r="D527" i="1" s="1"/>
  <c r="M529" i="1"/>
  <c r="B529" i="1" s="1"/>
  <c r="D529" i="1" s="1"/>
  <c r="M531" i="1"/>
  <c r="B531" i="1" s="1"/>
  <c r="D531" i="1" s="1"/>
  <c r="M533" i="1"/>
  <c r="B533" i="1" s="1"/>
  <c r="D533" i="1" s="1"/>
  <c r="M535" i="1"/>
  <c r="N535" i="1" s="1"/>
  <c r="M537" i="1"/>
  <c r="B537" i="1" s="1"/>
  <c r="D537" i="1" s="1"/>
  <c r="M539" i="1"/>
  <c r="B539" i="1" s="1"/>
  <c r="D539" i="1" s="1"/>
  <c r="M541" i="1"/>
  <c r="B541" i="1" s="1"/>
  <c r="D541" i="1" s="1"/>
  <c r="M543" i="1"/>
  <c r="B543" i="1" s="1"/>
  <c r="D543" i="1" s="1"/>
  <c r="M545" i="1"/>
  <c r="B545" i="1" s="1"/>
  <c r="D545" i="1" s="1"/>
  <c r="M547" i="1"/>
  <c r="B547" i="1" s="1"/>
  <c r="D547" i="1" s="1"/>
  <c r="M549" i="1"/>
  <c r="B549" i="1" s="1"/>
  <c r="D549" i="1" s="1"/>
  <c r="M551" i="1"/>
  <c r="B551" i="1" s="1"/>
  <c r="D551" i="1" s="1"/>
  <c r="M553" i="1"/>
  <c r="N553" i="1" s="1"/>
  <c r="M555" i="1"/>
  <c r="B555" i="1" s="1"/>
  <c r="D555" i="1" s="1"/>
  <c r="M557" i="1"/>
  <c r="B557" i="1" s="1"/>
  <c r="D557" i="1" s="1"/>
  <c r="M559" i="1"/>
  <c r="B559" i="1" s="1"/>
  <c r="D559" i="1" s="1"/>
  <c r="M561" i="1"/>
  <c r="B561" i="1" s="1"/>
  <c r="D561" i="1" s="1"/>
  <c r="M563" i="1"/>
  <c r="B563" i="1" s="1"/>
  <c r="D563" i="1" s="1"/>
  <c r="M565" i="1"/>
  <c r="N565" i="1" s="1"/>
  <c r="M567" i="1"/>
  <c r="B567" i="1" s="1"/>
  <c r="D567" i="1" s="1"/>
  <c r="M569" i="1"/>
  <c r="B569" i="1" s="1"/>
  <c r="D569" i="1" s="1"/>
  <c r="M571" i="1"/>
  <c r="B571" i="1" s="1"/>
  <c r="D571" i="1" s="1"/>
  <c r="M573" i="1"/>
  <c r="B573" i="1" s="1"/>
  <c r="D573" i="1" s="1"/>
  <c r="M575" i="1"/>
  <c r="B575" i="1" s="1"/>
  <c r="D575" i="1" s="1"/>
  <c r="M577" i="1"/>
  <c r="B577" i="1" s="1"/>
  <c r="D577" i="1" s="1"/>
  <c r="M579" i="1"/>
  <c r="B579" i="1" s="1"/>
  <c r="D579" i="1" s="1"/>
  <c r="M581" i="1"/>
  <c r="N581" i="1" s="1"/>
  <c r="M583" i="1"/>
  <c r="N583" i="1" s="1"/>
  <c r="M585" i="1"/>
  <c r="B585" i="1" s="1"/>
  <c r="D585" i="1" s="1"/>
  <c r="M587" i="1"/>
  <c r="N587" i="1" s="1"/>
  <c r="M601" i="1"/>
  <c r="N601" i="1" s="1"/>
  <c r="O27" i="1"/>
  <c r="P27" i="1" s="1"/>
  <c r="O35" i="1"/>
  <c r="P35" i="1" s="1"/>
  <c r="O43" i="1"/>
  <c r="P43" i="1" s="1"/>
  <c r="O51" i="1"/>
  <c r="P51" i="1" s="1"/>
  <c r="O59" i="1"/>
  <c r="P59" i="1" s="1"/>
  <c r="O67" i="1"/>
  <c r="P67" i="1" s="1"/>
  <c r="O75" i="1"/>
  <c r="P75" i="1" s="1"/>
  <c r="O83" i="1"/>
  <c r="P83" i="1" s="1"/>
  <c r="O91" i="1"/>
  <c r="P91" i="1" s="1"/>
  <c r="O107" i="1"/>
  <c r="P107" i="1" s="1"/>
  <c r="O232" i="1"/>
  <c r="P232" i="1" s="1"/>
  <c r="O264" i="1"/>
  <c r="P264" i="1" s="1"/>
  <c r="O296" i="1"/>
  <c r="P296" i="1" s="1"/>
  <c r="O364" i="1"/>
  <c r="P364" i="1" s="1"/>
  <c r="O368" i="1"/>
  <c r="P368" i="1" s="1"/>
  <c r="O95" i="1"/>
  <c r="P95" i="1" s="1"/>
  <c r="O123" i="1"/>
  <c r="P123" i="1" s="1"/>
  <c r="B103" i="1"/>
  <c r="D103" i="1" s="1"/>
  <c r="B111" i="1"/>
  <c r="D111" i="1" s="1"/>
  <c r="B127" i="1"/>
  <c r="D127" i="1" s="1"/>
  <c r="B131" i="1"/>
  <c r="D131" i="1" s="1"/>
  <c r="B143" i="1"/>
  <c r="D143" i="1" s="1"/>
  <c r="B147" i="1"/>
  <c r="D147" i="1" s="1"/>
  <c r="B151" i="1"/>
  <c r="D151" i="1" s="1"/>
  <c r="B155" i="1"/>
  <c r="D155" i="1" s="1"/>
  <c r="B159" i="1"/>
  <c r="D159" i="1" s="1"/>
  <c r="B163" i="1"/>
  <c r="D163" i="1" s="1"/>
  <c r="B200" i="1"/>
  <c r="B204" i="1"/>
  <c r="B345" i="1"/>
  <c r="D345" i="1" s="1"/>
  <c r="B359" i="1"/>
  <c r="D359" i="1" s="1"/>
  <c r="B399" i="1"/>
  <c r="D399" i="1" s="1"/>
  <c r="B411" i="1"/>
  <c r="D411" i="1" s="1"/>
  <c r="B581" i="1"/>
  <c r="D581" i="1" s="1"/>
  <c r="O589" i="1"/>
  <c r="P589" i="1" s="1"/>
  <c r="O597" i="1"/>
  <c r="P597" i="1" s="1"/>
  <c r="B601" i="1"/>
  <c r="D601" i="1" s="1"/>
  <c r="M22" i="1"/>
  <c r="N22" i="1" s="1"/>
  <c r="M24" i="1"/>
  <c r="N24" i="1" s="1"/>
  <c r="M25" i="1"/>
  <c r="N25" i="1" s="1"/>
  <c r="M26" i="1"/>
  <c r="B26" i="1" s="1"/>
  <c r="D26" i="1" s="1"/>
  <c r="M28" i="1"/>
  <c r="N28" i="1" s="1"/>
  <c r="M29" i="1"/>
  <c r="N29" i="1" s="1"/>
  <c r="M30" i="1"/>
  <c r="N30" i="1" s="1"/>
  <c r="M32" i="1"/>
  <c r="N32" i="1" s="1"/>
  <c r="M33" i="1"/>
  <c r="N33" i="1" s="1"/>
  <c r="M34" i="1"/>
  <c r="N34" i="1" s="1"/>
  <c r="M36" i="1"/>
  <c r="N36" i="1" s="1"/>
  <c r="M37" i="1"/>
  <c r="N37" i="1" s="1"/>
  <c r="M38" i="1"/>
  <c r="N38" i="1" s="1"/>
  <c r="M40" i="1"/>
  <c r="N40" i="1" s="1"/>
  <c r="M41" i="1"/>
  <c r="N41" i="1" s="1"/>
  <c r="M42" i="1"/>
  <c r="B42" i="1" s="1"/>
  <c r="D42" i="1" s="1"/>
  <c r="M44" i="1"/>
  <c r="N44" i="1" s="1"/>
  <c r="M45" i="1"/>
  <c r="N45" i="1" s="1"/>
  <c r="M46" i="1"/>
  <c r="N46" i="1" s="1"/>
  <c r="M48" i="1"/>
  <c r="N48" i="1" s="1"/>
  <c r="M49" i="1"/>
  <c r="N49" i="1" s="1"/>
  <c r="M50" i="1"/>
  <c r="N50" i="1" s="1"/>
  <c r="M52" i="1"/>
  <c r="N52" i="1" s="1"/>
  <c r="M53" i="1"/>
  <c r="N53" i="1" s="1"/>
  <c r="M54" i="1"/>
  <c r="N54" i="1" s="1"/>
  <c r="M56" i="1"/>
  <c r="N56" i="1" s="1"/>
  <c r="M57" i="1"/>
  <c r="N57" i="1" s="1"/>
  <c r="M58" i="1"/>
  <c r="B58" i="1" s="1"/>
  <c r="D58" i="1" s="1"/>
  <c r="M60" i="1"/>
  <c r="N60" i="1" s="1"/>
  <c r="M61" i="1"/>
  <c r="N61" i="1" s="1"/>
  <c r="M62" i="1"/>
  <c r="N62" i="1" s="1"/>
  <c r="M64" i="1"/>
  <c r="N64" i="1" s="1"/>
  <c r="M65" i="1"/>
  <c r="N65" i="1" s="1"/>
  <c r="M66" i="1"/>
  <c r="N66" i="1" s="1"/>
  <c r="M68" i="1"/>
  <c r="N68" i="1" s="1"/>
  <c r="M69" i="1"/>
  <c r="N69" i="1" s="1"/>
  <c r="M70" i="1"/>
  <c r="N70" i="1" s="1"/>
  <c r="M72" i="1"/>
  <c r="N72" i="1" s="1"/>
  <c r="M73" i="1"/>
  <c r="N73" i="1" s="1"/>
  <c r="M74" i="1"/>
  <c r="B74" i="1" s="1"/>
  <c r="D74" i="1" s="1"/>
  <c r="M76" i="1"/>
  <c r="N76" i="1" s="1"/>
  <c r="M77" i="1"/>
  <c r="N77" i="1" s="1"/>
  <c r="M78" i="1"/>
  <c r="N78" i="1" s="1"/>
  <c r="M80" i="1"/>
  <c r="N80" i="1" s="1"/>
  <c r="M81" i="1"/>
  <c r="N81" i="1" s="1"/>
  <c r="M82" i="1"/>
  <c r="N82" i="1" s="1"/>
  <c r="M84" i="1"/>
  <c r="N84" i="1" s="1"/>
  <c r="M85" i="1"/>
  <c r="N85" i="1" s="1"/>
  <c r="M86" i="1"/>
  <c r="N86" i="1" s="1"/>
  <c r="M88" i="1"/>
  <c r="N88" i="1" s="1"/>
  <c r="M89" i="1"/>
  <c r="N89" i="1" s="1"/>
  <c r="M90" i="1"/>
  <c r="B90" i="1" s="1"/>
  <c r="D90" i="1" s="1"/>
  <c r="M92" i="1"/>
  <c r="N92" i="1" s="1"/>
  <c r="M94" i="1"/>
  <c r="N94" i="1" s="1"/>
  <c r="M96" i="1"/>
  <c r="N96" i="1" s="1"/>
  <c r="M98" i="1"/>
  <c r="N98" i="1" s="1"/>
  <c r="M100" i="1"/>
  <c r="N100" i="1" s="1"/>
  <c r="M101" i="1"/>
  <c r="N101" i="1" s="1"/>
  <c r="M102" i="1"/>
  <c r="N102" i="1" s="1"/>
  <c r="M104" i="1"/>
  <c r="N104" i="1" s="1"/>
  <c r="M105" i="1"/>
  <c r="N105" i="1" s="1"/>
  <c r="M110" i="1"/>
  <c r="N110" i="1" s="1"/>
  <c r="M112" i="1"/>
  <c r="N112" i="1" s="1"/>
  <c r="M113" i="1"/>
  <c r="N113" i="1" s="1"/>
  <c r="M124" i="1"/>
  <c r="N124" i="1" s="1"/>
  <c r="M125" i="1"/>
  <c r="N125" i="1" s="1"/>
  <c r="M128" i="1"/>
  <c r="N128" i="1" s="1"/>
  <c r="M129" i="1"/>
  <c r="N129" i="1" s="1"/>
  <c r="M130" i="1"/>
  <c r="N130" i="1" s="1"/>
  <c r="M133" i="1"/>
  <c r="B133" i="1" s="1"/>
  <c r="D133" i="1" s="1"/>
  <c r="M144" i="1"/>
  <c r="N144" i="1" s="1"/>
  <c r="M145" i="1"/>
  <c r="N145" i="1" s="1"/>
  <c r="M146" i="1"/>
  <c r="N146" i="1" s="1"/>
  <c r="M148" i="1"/>
  <c r="N148" i="1" s="1"/>
  <c r="M149" i="1"/>
  <c r="N149" i="1" s="1"/>
  <c r="M150" i="1"/>
  <c r="N150" i="1" s="1"/>
  <c r="M152" i="1"/>
  <c r="N152" i="1" s="1"/>
  <c r="M153" i="1"/>
  <c r="N153" i="1" s="1"/>
  <c r="M154" i="1"/>
  <c r="N154" i="1" s="1"/>
  <c r="M156" i="1"/>
  <c r="N156" i="1" s="1"/>
  <c r="M158" i="1"/>
  <c r="N158" i="1" s="1"/>
  <c r="M160" i="1"/>
  <c r="N160" i="1" s="1"/>
  <c r="M162" i="1"/>
  <c r="N162" i="1" s="1"/>
  <c r="M176" i="1"/>
  <c r="N176" i="1" s="1"/>
  <c r="M177" i="1"/>
  <c r="N177" i="1" s="1"/>
  <c r="M178" i="1"/>
  <c r="N178" i="1" s="1"/>
  <c r="M180" i="1"/>
  <c r="N180" i="1" s="1"/>
  <c r="M181" i="1"/>
  <c r="N181" i="1" s="1"/>
  <c r="M182" i="1"/>
  <c r="N182" i="1" s="1"/>
  <c r="M184" i="1"/>
  <c r="N184" i="1" s="1"/>
  <c r="M185" i="1"/>
  <c r="N185" i="1" s="1"/>
  <c r="M186" i="1"/>
  <c r="N186" i="1" s="1"/>
  <c r="M188" i="1"/>
  <c r="N188" i="1" s="1"/>
  <c r="M189" i="1"/>
  <c r="N189" i="1" s="1"/>
  <c r="M190" i="1"/>
  <c r="N190" i="1" s="1"/>
  <c r="M192" i="1"/>
  <c r="N192" i="1" s="1"/>
  <c r="M193" i="1"/>
  <c r="N193" i="1" s="1"/>
  <c r="M195" i="1"/>
  <c r="N195" i="1" s="1"/>
  <c r="M197" i="1"/>
  <c r="N197" i="1" s="1"/>
  <c r="M198" i="1"/>
  <c r="N198" i="1" s="1"/>
  <c r="M202" i="1"/>
  <c r="N202" i="1" s="1"/>
  <c r="M206" i="1"/>
  <c r="N206" i="1" s="1"/>
  <c r="M207" i="1"/>
  <c r="N207" i="1" s="1"/>
  <c r="M209" i="1"/>
  <c r="N209" i="1" s="1"/>
  <c r="M213" i="1"/>
  <c r="N213" i="1" s="1"/>
  <c r="M214" i="1"/>
  <c r="N214" i="1" s="1"/>
  <c r="M215" i="1"/>
  <c r="N215" i="1" s="1"/>
  <c r="M217" i="1"/>
  <c r="N217" i="1" s="1"/>
  <c r="M218" i="1"/>
  <c r="N218" i="1" s="1"/>
  <c r="M219" i="1"/>
  <c r="N219" i="1" s="1"/>
  <c r="M221" i="1"/>
  <c r="N221" i="1" s="1"/>
  <c r="M222" i="1"/>
  <c r="N222" i="1" s="1"/>
  <c r="M223" i="1"/>
  <c r="N223" i="1" s="1"/>
  <c r="M225" i="1"/>
  <c r="N225" i="1" s="1"/>
  <c r="M226" i="1"/>
  <c r="N226" i="1" s="1"/>
  <c r="M227" i="1"/>
  <c r="N227" i="1" s="1"/>
  <c r="M229" i="1"/>
  <c r="N229" i="1" s="1"/>
  <c r="M230" i="1"/>
  <c r="N230" i="1" s="1"/>
  <c r="M231" i="1"/>
  <c r="N231" i="1" s="1"/>
  <c r="M233" i="1"/>
  <c r="N233" i="1" s="1"/>
  <c r="M234" i="1"/>
  <c r="N234" i="1" s="1"/>
  <c r="M235" i="1"/>
  <c r="N235" i="1" s="1"/>
  <c r="M237" i="1"/>
  <c r="N237" i="1" s="1"/>
  <c r="M238" i="1"/>
  <c r="N238" i="1" s="1"/>
  <c r="M239" i="1"/>
  <c r="N239" i="1" s="1"/>
  <c r="M241" i="1"/>
  <c r="N241" i="1" s="1"/>
  <c r="M242" i="1"/>
  <c r="N242" i="1" s="1"/>
  <c r="M243" i="1"/>
  <c r="N243" i="1" s="1"/>
  <c r="M245" i="1"/>
  <c r="N245" i="1" s="1"/>
  <c r="M246" i="1"/>
  <c r="N246" i="1" s="1"/>
  <c r="M247" i="1"/>
  <c r="N247" i="1" s="1"/>
  <c r="M249" i="1"/>
  <c r="N249" i="1" s="1"/>
  <c r="M250" i="1"/>
  <c r="N250" i="1" s="1"/>
  <c r="M251" i="1"/>
  <c r="N251" i="1" s="1"/>
  <c r="M253" i="1"/>
  <c r="N253" i="1" s="1"/>
  <c r="M254" i="1"/>
  <c r="N254" i="1" s="1"/>
  <c r="M255" i="1"/>
  <c r="N255" i="1" s="1"/>
  <c r="M257" i="1"/>
  <c r="N257" i="1" s="1"/>
  <c r="M258" i="1"/>
  <c r="N258" i="1" s="1"/>
  <c r="M259" i="1"/>
  <c r="N259" i="1" s="1"/>
  <c r="M261" i="1"/>
  <c r="N261" i="1" s="1"/>
  <c r="M262" i="1"/>
  <c r="N262" i="1" s="1"/>
  <c r="M263" i="1"/>
  <c r="N263" i="1" s="1"/>
  <c r="M265" i="1"/>
  <c r="N265" i="1" s="1"/>
  <c r="M266" i="1"/>
  <c r="N266" i="1" s="1"/>
  <c r="M267" i="1"/>
  <c r="N267" i="1" s="1"/>
  <c r="M269" i="1"/>
  <c r="N269" i="1" s="1"/>
  <c r="M270" i="1"/>
  <c r="N270" i="1" s="1"/>
  <c r="M271" i="1"/>
  <c r="N271" i="1" s="1"/>
  <c r="M273" i="1"/>
  <c r="N273" i="1" s="1"/>
  <c r="M274" i="1"/>
  <c r="N274" i="1" s="1"/>
  <c r="M275" i="1"/>
  <c r="N275" i="1" s="1"/>
  <c r="M277" i="1"/>
  <c r="N277" i="1" s="1"/>
  <c r="M278" i="1"/>
  <c r="N278" i="1" s="1"/>
  <c r="M279" i="1"/>
  <c r="N279" i="1" s="1"/>
  <c r="M281" i="1"/>
  <c r="N281" i="1" s="1"/>
  <c r="M282" i="1"/>
  <c r="N282" i="1" s="1"/>
  <c r="M283" i="1"/>
  <c r="N283" i="1" s="1"/>
  <c r="M285" i="1"/>
  <c r="N285" i="1" s="1"/>
  <c r="M286" i="1"/>
  <c r="N286" i="1" s="1"/>
  <c r="M287" i="1"/>
  <c r="N287" i="1" s="1"/>
  <c r="M289" i="1"/>
  <c r="N289" i="1" s="1"/>
  <c r="M290" i="1"/>
  <c r="N290" i="1" s="1"/>
  <c r="M291" i="1"/>
  <c r="N291" i="1" s="1"/>
  <c r="M293" i="1"/>
  <c r="N293" i="1" s="1"/>
  <c r="M294" i="1"/>
  <c r="N294" i="1" s="1"/>
  <c r="M295" i="1"/>
  <c r="N295" i="1" s="1"/>
  <c r="M297" i="1"/>
  <c r="B297" i="1" s="1"/>
  <c r="D297" i="1" s="1"/>
  <c r="M301" i="1"/>
  <c r="D301" i="1" s="1"/>
  <c r="M303" i="1"/>
  <c r="M305" i="1"/>
  <c r="B305" i="1" s="1"/>
  <c r="D305" i="1" s="1"/>
  <c r="M307" i="1"/>
  <c r="M309" i="1"/>
  <c r="B309" i="1" s="1"/>
  <c r="D309" i="1" s="1"/>
  <c r="M311" i="1"/>
  <c r="M313" i="1"/>
  <c r="B313" i="1" s="1"/>
  <c r="D313" i="1" s="1"/>
  <c r="M315" i="1"/>
  <c r="M317" i="1"/>
  <c r="B317" i="1" s="1"/>
  <c r="D317" i="1" s="1"/>
  <c r="M319" i="1"/>
  <c r="M321" i="1"/>
  <c r="B321" i="1" s="1"/>
  <c r="D321" i="1" s="1"/>
  <c r="M327" i="1"/>
  <c r="M329" i="1"/>
  <c r="B329" i="1" s="1"/>
  <c r="D329" i="1" s="1"/>
  <c r="M331" i="1"/>
  <c r="M333" i="1"/>
  <c r="B333" i="1" s="1"/>
  <c r="D333" i="1" s="1"/>
  <c r="O344" i="1"/>
  <c r="P344" i="1" s="1"/>
  <c r="O352" i="1"/>
  <c r="P352" i="1" s="1"/>
  <c r="M361" i="1"/>
  <c r="B361" i="1" s="1"/>
  <c r="D361" i="1" s="1"/>
  <c r="M363" i="1"/>
  <c r="B363" i="1" s="1"/>
  <c r="D363" i="1" s="1"/>
  <c r="M365" i="1"/>
  <c r="B365" i="1" s="1"/>
  <c r="D365" i="1" s="1"/>
  <c r="M369" i="1"/>
  <c r="B369" i="1" s="1"/>
  <c r="D369" i="1" s="1"/>
  <c r="M371" i="1"/>
  <c r="B371" i="1" s="1"/>
  <c r="D371" i="1" s="1"/>
  <c r="M373" i="1"/>
  <c r="B373" i="1" s="1"/>
  <c r="D373" i="1" s="1"/>
  <c r="O109" i="1"/>
  <c r="P109" i="1" s="1"/>
  <c r="O121" i="1"/>
  <c r="P121" i="1" s="1"/>
  <c r="O342" i="1"/>
  <c r="P342" i="1" s="1"/>
  <c r="O346" i="1"/>
  <c r="P346" i="1" s="1"/>
  <c r="O350" i="1"/>
  <c r="P350" i="1" s="1"/>
  <c r="O354" i="1"/>
  <c r="P354" i="1" s="1"/>
  <c r="O362" i="1"/>
  <c r="P362" i="1" s="1"/>
  <c r="O366" i="1"/>
  <c r="P366" i="1" s="1"/>
  <c r="O370" i="1"/>
  <c r="P370" i="1" s="1"/>
  <c r="O590" i="1"/>
  <c r="P590" i="1" s="1"/>
  <c r="O594" i="1"/>
  <c r="P594" i="1" s="1"/>
  <c r="O606" i="1"/>
  <c r="P606" i="1" s="1"/>
  <c r="O614" i="1"/>
  <c r="P614" i="1" s="1"/>
  <c r="O618" i="1"/>
  <c r="P618" i="1" s="1"/>
  <c r="O622" i="1"/>
  <c r="P622" i="1" s="1"/>
  <c r="O626" i="1"/>
  <c r="P626" i="1" s="1"/>
  <c r="O630" i="1"/>
  <c r="P630" i="1" s="1"/>
  <c r="O634" i="1"/>
  <c r="P634" i="1" s="1"/>
  <c r="O638" i="1"/>
  <c r="P638" i="1" s="1"/>
  <c r="O642" i="1"/>
  <c r="P642" i="1" s="1"/>
  <c r="O646" i="1"/>
  <c r="P646" i="1" s="1"/>
  <c r="O97" i="1"/>
  <c r="P97" i="1" s="1"/>
  <c r="O117" i="1"/>
  <c r="P117" i="1" s="1"/>
  <c r="O139" i="1"/>
  <c r="P139" i="1" s="1"/>
  <c r="O157" i="1"/>
  <c r="P157" i="1" s="1"/>
  <c r="O161" i="1"/>
  <c r="P161" i="1" s="1"/>
  <c r="O593" i="1"/>
  <c r="P593" i="1" s="1"/>
  <c r="O591" i="1"/>
  <c r="P591" i="1" s="1"/>
  <c r="O595" i="1"/>
  <c r="P595" i="1" s="1"/>
  <c r="O599" i="1"/>
  <c r="P599" i="1" s="1"/>
  <c r="M116" i="1"/>
  <c r="N116" i="1" s="1"/>
  <c r="M120" i="1"/>
  <c r="N120" i="1" s="1"/>
  <c r="M136" i="1"/>
  <c r="N136" i="1" s="1"/>
  <c r="M142" i="1"/>
  <c r="N142" i="1" s="1"/>
  <c r="M199" i="1"/>
  <c r="N199" i="1" s="1"/>
  <c r="M211" i="1"/>
  <c r="N211" i="1" s="1"/>
  <c r="M325" i="1"/>
  <c r="N325" i="1" s="1"/>
  <c r="M337" i="1"/>
  <c r="N337" i="1" s="1"/>
  <c r="M396" i="1"/>
  <c r="N396" i="1" s="1"/>
  <c r="M404" i="1"/>
  <c r="N404" i="1" s="1"/>
  <c r="M412" i="1"/>
  <c r="N412" i="1" s="1"/>
  <c r="M424" i="1"/>
  <c r="N424" i="1" s="1"/>
  <c r="M432" i="1"/>
  <c r="M436" i="1"/>
  <c r="B436" i="1" s="1"/>
  <c r="D436" i="1" s="1"/>
  <c r="M444" i="1"/>
  <c r="N444" i="1" s="1"/>
  <c r="M452" i="1"/>
  <c r="N452" i="1" s="1"/>
  <c r="M464" i="1"/>
  <c r="B464" i="1" s="1"/>
  <c r="D464" i="1" s="1"/>
  <c r="M472" i="1"/>
  <c r="N472" i="1" s="1"/>
  <c r="M484" i="1"/>
  <c r="N484" i="1" s="1"/>
  <c r="M492" i="1"/>
  <c r="N492" i="1" s="1"/>
  <c r="M532" i="1"/>
  <c r="N532" i="1" s="1"/>
  <c r="M540" i="1"/>
  <c r="B540" i="1" s="1"/>
  <c r="D540" i="1" s="1"/>
  <c r="M548" i="1"/>
  <c r="B548" i="1" s="1"/>
  <c r="D548" i="1" s="1"/>
  <c r="M568" i="1"/>
  <c r="N568" i="1" s="1"/>
  <c r="M580" i="1"/>
  <c r="N580" i="1" s="1"/>
  <c r="M584" i="1"/>
  <c r="N584" i="1" s="1"/>
  <c r="M586" i="1"/>
  <c r="B586" i="1" s="1"/>
  <c r="D586" i="1" s="1"/>
  <c r="M588" i="1"/>
  <c r="N588" i="1" s="1"/>
  <c r="M118" i="1"/>
  <c r="N118" i="1" s="1"/>
  <c r="M122" i="1"/>
  <c r="N122" i="1" s="1"/>
  <c r="M126" i="1"/>
  <c r="N126" i="1" s="1"/>
  <c r="M134" i="1"/>
  <c r="N134" i="1" s="1"/>
  <c r="M138" i="1"/>
  <c r="N138" i="1" s="1"/>
  <c r="M140" i="1"/>
  <c r="N140" i="1" s="1"/>
  <c r="M203" i="1"/>
  <c r="N203" i="1" s="1"/>
  <c r="M312" i="1"/>
  <c r="N312" i="1" s="1"/>
  <c r="B320" i="1"/>
  <c r="D320" i="1" s="1"/>
  <c r="M360" i="1"/>
  <c r="N360" i="1" s="1"/>
  <c r="M372" i="1"/>
  <c r="N372" i="1" s="1"/>
  <c r="M377" i="1"/>
  <c r="N377" i="1" s="1"/>
  <c r="M381" i="1"/>
  <c r="N381" i="1" s="1"/>
  <c r="M385" i="1"/>
  <c r="N385" i="1" s="1"/>
  <c r="M389" i="1"/>
  <c r="N389" i="1" s="1"/>
  <c r="M393" i="1"/>
  <c r="N393" i="1" s="1"/>
  <c r="M400" i="1"/>
  <c r="N400" i="1" s="1"/>
  <c r="B408" i="1"/>
  <c r="D408" i="1" s="1"/>
  <c r="M416" i="1"/>
  <c r="N416" i="1" s="1"/>
  <c r="M420" i="1"/>
  <c r="N420" i="1" s="1"/>
  <c r="M428" i="1"/>
  <c r="N428" i="1" s="1"/>
  <c r="M460" i="1"/>
  <c r="N460" i="1" s="1"/>
  <c r="M524" i="1"/>
  <c r="N524" i="1" s="1"/>
  <c r="M528" i="1"/>
  <c r="N528" i="1" s="1"/>
  <c r="M552" i="1"/>
  <c r="N552" i="1" s="1"/>
  <c r="M556" i="1"/>
  <c r="N556" i="1" s="1"/>
  <c r="M560" i="1"/>
  <c r="N560" i="1" s="1"/>
  <c r="M564" i="1"/>
  <c r="N564" i="1" s="1"/>
  <c r="M578" i="1"/>
  <c r="N578" i="1" s="1"/>
  <c r="M582" i="1"/>
  <c r="N582" i="1" s="1"/>
  <c r="M602" i="1"/>
  <c r="N602" i="1" s="1"/>
  <c r="B603" i="1"/>
  <c r="D603" i="1" s="1"/>
  <c r="B605" i="1"/>
  <c r="D605" i="1" s="1"/>
  <c r="B607" i="1"/>
  <c r="D607" i="1" s="1"/>
  <c r="B611" i="1"/>
  <c r="D611" i="1" s="1"/>
  <c r="B613" i="1"/>
  <c r="D613" i="1" s="1"/>
  <c r="B615" i="1"/>
  <c r="D615" i="1" s="1"/>
  <c r="B617" i="1"/>
  <c r="D617" i="1" s="1"/>
  <c r="B619" i="1"/>
  <c r="D619" i="1" s="1"/>
  <c r="B621" i="1"/>
  <c r="D621" i="1" s="1"/>
  <c r="B623" i="1"/>
  <c r="D623" i="1" s="1"/>
  <c r="D625" i="1"/>
  <c r="B627" i="1"/>
  <c r="D627" i="1" s="1"/>
  <c r="B629" i="1"/>
  <c r="D629" i="1" s="1"/>
  <c r="D631" i="1"/>
  <c r="B633" i="1"/>
  <c r="D633" i="1" s="1"/>
  <c r="B635" i="1"/>
  <c r="D635" i="1" s="1"/>
  <c r="B637" i="1"/>
  <c r="D637" i="1" s="1"/>
  <c r="B639" i="1"/>
  <c r="D639" i="1" s="1"/>
  <c r="B641" i="1"/>
  <c r="D641" i="1" s="1"/>
  <c r="B643" i="1"/>
  <c r="D643" i="1" s="1"/>
  <c r="B645" i="1"/>
  <c r="D645" i="1" s="1"/>
  <c r="B647" i="1"/>
  <c r="D647" i="1" s="1"/>
  <c r="M298" i="1"/>
  <c r="N298" i="1" s="1"/>
  <c r="M334" i="1"/>
  <c r="N334" i="1" s="1"/>
  <c r="M336" i="1"/>
  <c r="N336" i="1" s="1"/>
  <c r="M338" i="1"/>
  <c r="N338" i="1" s="1"/>
  <c r="M356" i="1"/>
  <c r="N356" i="1" s="1"/>
  <c r="M374" i="1"/>
  <c r="B374" i="1" s="1"/>
  <c r="D374" i="1" s="1"/>
  <c r="M376" i="1"/>
  <c r="N376" i="1" s="1"/>
  <c r="M378" i="1"/>
  <c r="N378" i="1" s="1"/>
  <c r="M380" i="1"/>
  <c r="N380" i="1" s="1"/>
  <c r="M382" i="1"/>
  <c r="N382" i="1" s="1"/>
  <c r="M384" i="1"/>
  <c r="N384" i="1" s="1"/>
  <c r="M386" i="1"/>
  <c r="N386" i="1" s="1"/>
  <c r="M388" i="1"/>
  <c r="N388" i="1" s="1"/>
  <c r="M390" i="1"/>
  <c r="N390" i="1" s="1"/>
  <c r="M392" i="1"/>
  <c r="B392" i="1" s="1"/>
  <c r="D392" i="1" s="1"/>
  <c r="M394" i="1"/>
  <c r="N394" i="1" s="1"/>
  <c r="M398" i="1"/>
  <c r="N398" i="1" s="1"/>
  <c r="M402" i="1"/>
  <c r="N402" i="1" s="1"/>
  <c r="M406" i="1"/>
  <c r="N406" i="1" s="1"/>
  <c r="M410" i="1"/>
  <c r="N410" i="1" s="1"/>
  <c r="M414" i="1"/>
  <c r="N414" i="1" s="1"/>
  <c r="M418" i="1"/>
  <c r="N418" i="1" s="1"/>
  <c r="M422" i="1"/>
  <c r="B422" i="1" s="1"/>
  <c r="D422" i="1" s="1"/>
  <c r="M426" i="1"/>
  <c r="B426" i="1" s="1"/>
  <c r="D426" i="1" s="1"/>
  <c r="M430" i="1"/>
  <c r="N430" i="1" s="1"/>
  <c r="M434" i="1"/>
  <c r="M438" i="1"/>
  <c r="N438" i="1" s="1"/>
  <c r="M442" i="1"/>
  <c r="B442" i="1" s="1"/>
  <c r="D442" i="1" s="1"/>
  <c r="M446" i="1"/>
  <c r="B446" i="1" s="1"/>
  <c r="D446" i="1" s="1"/>
  <c r="M450" i="1"/>
  <c r="N450" i="1" s="1"/>
  <c r="M454" i="1"/>
  <c r="N454" i="1" s="1"/>
  <c r="M458" i="1"/>
  <c r="N458" i="1" s="1"/>
  <c r="M462" i="1"/>
  <c r="B462" i="1" s="1"/>
  <c r="D462" i="1" s="1"/>
  <c r="M466" i="1"/>
  <c r="B466" i="1" s="1"/>
  <c r="D466" i="1" s="1"/>
  <c r="M470" i="1"/>
  <c r="B470" i="1" s="1"/>
  <c r="D470" i="1" s="1"/>
  <c r="M474" i="1"/>
  <c r="B474" i="1" s="1"/>
  <c r="D474" i="1" s="1"/>
  <c r="M478" i="1"/>
  <c r="N478" i="1" s="1"/>
  <c r="M482" i="1"/>
  <c r="B482" i="1" s="1"/>
  <c r="D482" i="1" s="1"/>
  <c r="M486" i="1"/>
  <c r="B486" i="1" s="1"/>
  <c r="D486" i="1" s="1"/>
  <c r="M490" i="1"/>
  <c r="N490" i="1" s="1"/>
  <c r="M494" i="1"/>
  <c r="N494" i="1" s="1"/>
  <c r="B498" i="1"/>
  <c r="D498" i="1" s="1"/>
  <c r="B508" i="1"/>
  <c r="D508" i="1" s="1"/>
  <c r="M526" i="1"/>
  <c r="N526" i="1" s="1"/>
  <c r="M530" i="1"/>
  <c r="N530" i="1" s="1"/>
  <c r="M534" i="1"/>
  <c r="N534" i="1" s="1"/>
  <c r="M538" i="1"/>
  <c r="N538" i="1" s="1"/>
  <c r="M542" i="1"/>
  <c r="N542" i="1" s="1"/>
  <c r="M546" i="1"/>
  <c r="N546" i="1" s="1"/>
  <c r="M550" i="1"/>
  <c r="N550" i="1" s="1"/>
  <c r="M554" i="1"/>
  <c r="B554" i="1" s="1"/>
  <c r="D554" i="1" s="1"/>
  <c r="M558" i="1"/>
  <c r="N558" i="1" s="1"/>
  <c r="M562" i="1"/>
  <c r="N562" i="1" s="1"/>
  <c r="M566" i="1"/>
  <c r="N566" i="1" s="1"/>
  <c r="M570" i="1"/>
  <c r="N570" i="1" s="1"/>
  <c r="M574" i="1"/>
  <c r="B574" i="1" s="1"/>
  <c r="D574" i="1" s="1"/>
  <c r="B11" i="1"/>
  <c r="D11" i="1" s="1"/>
  <c r="B24" i="1"/>
  <c r="D24" i="1" s="1"/>
  <c r="B23" i="1"/>
  <c r="D23" i="1" s="1"/>
  <c r="D22" i="1"/>
  <c r="B18" i="1"/>
  <c r="D18" i="1" s="1"/>
  <c r="B17" i="1"/>
  <c r="D17" i="1" s="1"/>
  <c r="B16" i="1"/>
  <c r="D16" i="1" s="1"/>
  <c r="B15" i="1"/>
  <c r="D15" i="1" s="1"/>
  <c r="B12" i="1"/>
  <c r="D12" i="1" s="1"/>
  <c r="AM3" i="1"/>
  <c r="AM4" i="1" s="1"/>
  <c r="D135" i="1" l="1"/>
  <c r="O135" i="1"/>
  <c r="P135" i="1" s="1"/>
  <c r="B410" i="1"/>
  <c r="D410" i="1" s="1"/>
  <c r="B356" i="1"/>
  <c r="D356" i="1" s="1"/>
  <c r="B334" i="1"/>
  <c r="D334" i="1" s="1"/>
  <c r="B298" i="1"/>
  <c r="D298" i="1" s="1"/>
  <c r="D204" i="1"/>
  <c r="B203" i="1"/>
  <c r="N21" i="1"/>
  <c r="N187" i="1"/>
  <c r="O187" i="1" s="1"/>
  <c r="P187" i="1" s="1"/>
  <c r="N280" i="1"/>
  <c r="O280" i="1" s="1"/>
  <c r="P280" i="1" s="1"/>
  <c r="N248" i="1"/>
  <c r="O248" i="1" s="1"/>
  <c r="P248" i="1" s="1"/>
  <c r="N476" i="1"/>
  <c r="B492" i="1"/>
  <c r="B493" i="1"/>
  <c r="D493" i="1" s="1"/>
  <c r="B434" i="1"/>
  <c r="D434" i="1" s="1"/>
  <c r="B416" i="1"/>
  <c r="D200" i="1"/>
  <c r="B199" i="1"/>
  <c r="B495" i="1"/>
  <c r="D495" i="1" s="1"/>
  <c r="B490" i="1"/>
  <c r="B491" i="1"/>
  <c r="B432" i="1"/>
  <c r="D432" i="1" s="1"/>
  <c r="B494" i="1"/>
  <c r="D610" i="1"/>
  <c r="O610" i="1"/>
  <c r="P610" i="1" s="1"/>
  <c r="D596" i="1"/>
  <c r="O596" i="1"/>
  <c r="P596" i="1" s="1"/>
  <c r="N504" i="1"/>
  <c r="B504" i="1"/>
  <c r="D504" i="1" s="1"/>
  <c r="B534" i="1"/>
  <c r="D534" i="1" s="1"/>
  <c r="B530" i="1"/>
  <c r="D530" i="1" s="1"/>
  <c r="B452" i="1"/>
  <c r="D452" i="1" s="1"/>
  <c r="B396" i="1"/>
  <c r="D396" i="1" s="1"/>
  <c r="B427" i="1"/>
  <c r="D427" i="1" s="1"/>
  <c r="B407" i="1"/>
  <c r="D407" i="1" s="1"/>
  <c r="B395" i="1"/>
  <c r="D395" i="1" s="1"/>
  <c r="B353" i="1"/>
  <c r="D353" i="1" s="1"/>
  <c r="B323" i="1"/>
  <c r="D323" i="1" s="1"/>
  <c r="O141" i="1"/>
  <c r="P141" i="1" s="1"/>
  <c r="O137" i="1"/>
  <c r="P137" i="1" s="1"/>
  <c r="N220" i="1"/>
  <c r="N288" i="1"/>
  <c r="O288" i="1" s="1"/>
  <c r="P288" i="1" s="1"/>
  <c r="N272" i="1"/>
  <c r="O272" i="1" s="1"/>
  <c r="P272" i="1" s="1"/>
  <c r="N256" i="1"/>
  <c r="O256" i="1" s="1"/>
  <c r="P256" i="1" s="1"/>
  <c r="N240" i="1"/>
  <c r="O240" i="1" s="1"/>
  <c r="P240" i="1" s="1"/>
  <c r="N224" i="1"/>
  <c r="O224" i="1" s="1"/>
  <c r="P224" i="1" s="1"/>
  <c r="N317" i="1"/>
  <c r="N301" i="1"/>
  <c r="N168" i="1"/>
  <c r="N355" i="1"/>
  <c r="N347" i="1"/>
  <c r="N361" i="1"/>
  <c r="N391" i="1"/>
  <c r="N405" i="1"/>
  <c r="N425" i="1"/>
  <c r="N434" i="1"/>
  <c r="N439" i="1"/>
  <c r="N468" i="1"/>
  <c r="N488" i="1"/>
  <c r="N485" i="1"/>
  <c r="N477" i="1"/>
  <c r="N495" i="1"/>
  <c r="N506" i="1"/>
  <c r="B506" i="1"/>
  <c r="D506" i="1" s="1"/>
  <c r="N544" i="1"/>
  <c r="B542" i="1"/>
  <c r="D542" i="1" s="1"/>
  <c r="N555" i="1"/>
  <c r="N554" i="1"/>
  <c r="N577" i="1"/>
  <c r="N569" i="1"/>
  <c r="N561" i="1"/>
  <c r="N586" i="1"/>
  <c r="O598" i="1"/>
  <c r="P598" i="1" s="1"/>
  <c r="D598" i="1"/>
  <c r="B609" i="1"/>
  <c r="D609" i="1" s="1"/>
  <c r="B587" i="1"/>
  <c r="D587" i="1" s="1"/>
  <c r="B583" i="1"/>
  <c r="D583" i="1" s="1"/>
  <c r="B526" i="1"/>
  <c r="D526" i="1" s="1"/>
  <c r="B484" i="1"/>
  <c r="D484" i="1" s="1"/>
  <c r="B480" i="1"/>
  <c r="D480" i="1" s="1"/>
  <c r="B472" i="1"/>
  <c r="D472" i="1" s="1"/>
  <c r="D456" i="1"/>
  <c r="B450" i="1"/>
  <c r="D450" i="1" s="1"/>
  <c r="D444" i="1"/>
  <c r="B438" i="1"/>
  <c r="D438" i="1" s="1"/>
  <c r="B433" i="1"/>
  <c r="D433" i="1" s="1"/>
  <c r="B384" i="1"/>
  <c r="D384" i="1" s="1"/>
  <c r="B13" i="1"/>
  <c r="D13" i="1" s="1"/>
  <c r="B588" i="1"/>
  <c r="D588" i="1" s="1"/>
  <c r="B584" i="1"/>
  <c r="D584" i="1" s="1"/>
  <c r="B538" i="1"/>
  <c r="D538" i="1" s="1"/>
  <c r="B532" i="1"/>
  <c r="D532" i="1" s="1"/>
  <c r="D491" i="1"/>
  <c r="B487" i="1"/>
  <c r="D487" i="1" s="1"/>
  <c r="B483" i="1"/>
  <c r="D483" i="1" s="1"/>
  <c r="B479" i="1"/>
  <c r="D479" i="1" s="1"/>
  <c r="B475" i="1"/>
  <c r="D475" i="1" s="1"/>
  <c r="B471" i="1"/>
  <c r="D471" i="1" s="1"/>
  <c r="D467" i="1"/>
  <c r="B463" i="1"/>
  <c r="D463" i="1" s="1"/>
  <c r="B459" i="1"/>
  <c r="D459" i="1" s="1"/>
  <c r="D455" i="1"/>
  <c r="B451" i="1"/>
  <c r="D451" i="1" s="1"/>
  <c r="B447" i="1"/>
  <c r="D447" i="1" s="1"/>
  <c r="B443" i="1"/>
  <c r="D443" i="1" s="1"/>
  <c r="B428" i="1"/>
  <c r="D428" i="1" s="1"/>
  <c r="B424" i="1"/>
  <c r="D424" i="1" s="1"/>
  <c r="B420" i="1"/>
  <c r="D420" i="1" s="1"/>
  <c r="B418" i="1"/>
  <c r="D418" i="1" s="1"/>
  <c r="D416" i="1"/>
  <c r="D203" i="1"/>
  <c r="B140" i="1"/>
  <c r="D140" i="1" s="1"/>
  <c r="B136" i="1"/>
  <c r="D136" i="1" s="1"/>
  <c r="B570" i="1"/>
  <c r="D570" i="1" s="1"/>
  <c r="B566" i="1"/>
  <c r="D566" i="1" s="1"/>
  <c r="B562" i="1"/>
  <c r="D562" i="1" s="1"/>
  <c r="B558" i="1"/>
  <c r="D558" i="1" s="1"/>
  <c r="B565" i="1"/>
  <c r="D565" i="1" s="1"/>
  <c r="B460" i="1"/>
  <c r="D460" i="1" s="1"/>
  <c r="B404" i="1"/>
  <c r="D404" i="1" s="1"/>
  <c r="N505" i="1"/>
  <c r="D505" i="1"/>
  <c r="N499" i="1"/>
  <c r="D499" i="1"/>
  <c r="O93" i="1"/>
  <c r="P93" i="1" s="1"/>
  <c r="N133" i="1"/>
  <c r="N309" i="1"/>
  <c r="N351" i="1"/>
  <c r="N343" i="1"/>
  <c r="N401" i="1"/>
  <c r="N421" i="1"/>
  <c r="N445" i="1"/>
  <c r="N453" i="1"/>
  <c r="N466" i="1"/>
  <c r="N469" i="1"/>
  <c r="N489" i="1"/>
  <c r="N481" i="1"/>
  <c r="N473" i="1"/>
  <c r="N501" i="1"/>
  <c r="N549" i="1"/>
  <c r="N551" i="1"/>
  <c r="N557" i="1"/>
  <c r="N574" i="1"/>
  <c r="B524" i="1"/>
  <c r="D524" i="1" s="1"/>
  <c r="D490" i="1"/>
  <c r="B478" i="1"/>
  <c r="D478" i="1" s="1"/>
  <c r="B458" i="1"/>
  <c r="D458" i="1" s="1"/>
  <c r="B454" i="1"/>
  <c r="D454" i="1" s="1"/>
  <c r="B431" i="1"/>
  <c r="D431" i="1" s="1"/>
  <c r="B414" i="1"/>
  <c r="D414" i="1" s="1"/>
  <c r="B578" i="1"/>
  <c r="D578" i="1" s="1"/>
  <c r="B553" i="1"/>
  <c r="D553" i="1" s="1"/>
  <c r="B546" i="1"/>
  <c r="D546" i="1" s="1"/>
  <c r="D494" i="1"/>
  <c r="B440" i="1"/>
  <c r="D440" i="1" s="1"/>
  <c r="B430" i="1"/>
  <c r="D430" i="1" s="1"/>
  <c r="B419" i="1"/>
  <c r="D419" i="1" s="1"/>
  <c r="B415" i="1"/>
  <c r="D415" i="1" s="1"/>
  <c r="B211" i="1"/>
  <c r="B142" i="1"/>
  <c r="D142" i="1" s="1"/>
  <c r="B138" i="1"/>
  <c r="D138" i="1" s="1"/>
  <c r="B134" i="1"/>
  <c r="D134" i="1" s="1"/>
  <c r="B568" i="1"/>
  <c r="D568" i="1" s="1"/>
  <c r="B564" i="1"/>
  <c r="D564" i="1" s="1"/>
  <c r="B560" i="1"/>
  <c r="D560" i="1" s="1"/>
  <c r="D492" i="1"/>
  <c r="B403" i="1"/>
  <c r="D403" i="1" s="1"/>
  <c r="B406" i="1"/>
  <c r="D406" i="1" s="1"/>
  <c r="B402" i="1"/>
  <c r="D402" i="1" s="1"/>
  <c r="N335" i="1"/>
  <c r="O335" i="1" s="1"/>
  <c r="P335" i="1" s="1"/>
  <c r="B602" i="1"/>
  <c r="D602" i="1" s="1"/>
  <c r="O585" i="1"/>
  <c r="P585" i="1" s="1"/>
  <c r="N585" i="1"/>
  <c r="B582" i="1"/>
  <c r="D582" i="1" s="1"/>
  <c r="N571" i="1"/>
  <c r="N567" i="1"/>
  <c r="O567" i="1" s="1"/>
  <c r="P567" i="1" s="1"/>
  <c r="N563" i="1"/>
  <c r="N559" i="1"/>
  <c r="O559" i="1" s="1"/>
  <c r="P559" i="1" s="1"/>
  <c r="N579" i="1"/>
  <c r="N575" i="1"/>
  <c r="O575" i="1" s="1"/>
  <c r="P575" i="1" s="1"/>
  <c r="N573" i="1"/>
  <c r="B550" i="1"/>
  <c r="D550" i="1" s="1"/>
  <c r="N545" i="1"/>
  <c r="N541" i="1"/>
  <c r="O541" i="1" s="1"/>
  <c r="P541" i="1" s="1"/>
  <c r="N537" i="1"/>
  <c r="N540" i="1"/>
  <c r="N543" i="1"/>
  <c r="O543" i="1" s="1"/>
  <c r="P543" i="1" s="1"/>
  <c r="N539" i="1"/>
  <c r="B536" i="1"/>
  <c r="D536" i="1" s="1"/>
  <c r="B535" i="1"/>
  <c r="D535" i="1" s="1"/>
  <c r="N533" i="1"/>
  <c r="N531" i="1"/>
  <c r="N529" i="1"/>
  <c r="O529" i="1" s="1"/>
  <c r="P529" i="1" s="1"/>
  <c r="N527" i="1"/>
  <c r="N525" i="1"/>
  <c r="N523" i="1"/>
  <c r="N508" i="1"/>
  <c r="O508" i="1" s="1"/>
  <c r="P508" i="1" s="1"/>
  <c r="N507" i="1"/>
  <c r="O507" i="1" s="1"/>
  <c r="P507" i="1" s="1"/>
  <c r="O504" i="1"/>
  <c r="P504" i="1" s="1"/>
  <c r="N498" i="1"/>
  <c r="N497" i="1"/>
  <c r="N493" i="1"/>
  <c r="O493" i="1" s="1"/>
  <c r="P493" i="1" s="1"/>
  <c r="N486" i="1"/>
  <c r="N482" i="1"/>
  <c r="O482" i="1" s="1"/>
  <c r="P482" i="1" s="1"/>
  <c r="N474" i="1"/>
  <c r="N470" i="1"/>
  <c r="O470" i="1" s="1"/>
  <c r="P470" i="1" s="1"/>
  <c r="O478" i="1"/>
  <c r="P478" i="1" s="1"/>
  <c r="O483" i="1"/>
  <c r="P483" i="1" s="1"/>
  <c r="N464" i="1"/>
  <c r="N465" i="1"/>
  <c r="N462" i="1"/>
  <c r="N461" i="1"/>
  <c r="N457" i="1"/>
  <c r="N449" i="1"/>
  <c r="B448" i="1"/>
  <c r="D448" i="1" s="1"/>
  <c r="N441" i="1"/>
  <c r="N446" i="1"/>
  <c r="N442" i="1"/>
  <c r="N436" i="1"/>
  <c r="N437" i="1"/>
  <c r="O437" i="1" s="1"/>
  <c r="P437" i="1" s="1"/>
  <c r="N435" i="1"/>
  <c r="N432" i="1"/>
  <c r="N429" i="1"/>
  <c r="N426" i="1"/>
  <c r="N422" i="1"/>
  <c r="O422" i="1" s="1"/>
  <c r="P422" i="1" s="1"/>
  <c r="B423" i="1"/>
  <c r="D423" i="1" s="1"/>
  <c r="N413" i="1"/>
  <c r="N417" i="1"/>
  <c r="B412" i="1"/>
  <c r="D412" i="1" s="1"/>
  <c r="N409" i="1"/>
  <c r="N392" i="1"/>
  <c r="B398" i="1"/>
  <c r="B394" i="1"/>
  <c r="D394" i="1" s="1"/>
  <c r="B390" i="1"/>
  <c r="B388" i="1"/>
  <c r="D388" i="1" s="1"/>
  <c r="B386" i="1"/>
  <c r="B382" i="1"/>
  <c r="B380" i="1"/>
  <c r="D380" i="1" s="1"/>
  <c r="B378" i="1"/>
  <c r="B376" i="1"/>
  <c r="D376" i="1" s="1"/>
  <c r="N397" i="1"/>
  <c r="N387" i="1"/>
  <c r="N383" i="1"/>
  <c r="N379" i="1"/>
  <c r="N375" i="1"/>
  <c r="N374" i="1"/>
  <c r="N369" i="1"/>
  <c r="N363" i="1"/>
  <c r="N373" i="1"/>
  <c r="N371" i="1"/>
  <c r="N365" i="1"/>
  <c r="N367" i="1"/>
  <c r="D349" i="1"/>
  <c r="B341" i="1"/>
  <c r="N357" i="1"/>
  <c r="D338" i="1"/>
  <c r="B319" i="1"/>
  <c r="D319" i="1" s="1"/>
  <c r="N319" i="1"/>
  <c r="B315" i="1"/>
  <c r="D315" i="1" s="1"/>
  <c r="N315" i="1"/>
  <c r="B311" i="1"/>
  <c r="D311" i="1" s="1"/>
  <c r="N311" i="1"/>
  <c r="B307" i="1"/>
  <c r="D307" i="1" s="1"/>
  <c r="N307" i="1"/>
  <c r="B303" i="1"/>
  <c r="D303" i="1" s="1"/>
  <c r="N303" i="1"/>
  <c r="B166" i="1"/>
  <c r="D166" i="1" s="1"/>
  <c r="N166" i="1"/>
  <c r="N299" i="1"/>
  <c r="N174" i="1"/>
  <c r="N329" i="1"/>
  <c r="B331" i="1"/>
  <c r="D331" i="1" s="1"/>
  <c r="N331" i="1"/>
  <c r="B327" i="1"/>
  <c r="D327" i="1" s="1"/>
  <c r="N327" i="1"/>
  <c r="B271" i="1"/>
  <c r="D271" i="1" s="1"/>
  <c r="N324" i="1"/>
  <c r="O324" i="1" s="1"/>
  <c r="P324" i="1" s="1"/>
  <c r="N322" i="1"/>
  <c r="O322" i="1" s="1"/>
  <c r="P322" i="1" s="1"/>
  <c r="N208" i="1"/>
  <c r="N191" i="1"/>
  <c r="O191" i="1" s="1"/>
  <c r="P191" i="1" s="1"/>
  <c r="N183" i="1"/>
  <c r="O183" i="1" s="1"/>
  <c r="P183" i="1" s="1"/>
  <c r="N175" i="1"/>
  <c r="O175" i="1" s="1"/>
  <c r="P175" i="1" s="1"/>
  <c r="N173" i="1"/>
  <c r="O173" i="1" s="1"/>
  <c r="P173" i="1" s="1"/>
  <c r="N171" i="1"/>
  <c r="O171" i="1" s="1"/>
  <c r="P171" i="1" s="1"/>
  <c r="N169" i="1"/>
  <c r="O169" i="1" s="1"/>
  <c r="P169" i="1" s="1"/>
  <c r="N167" i="1"/>
  <c r="O167" i="1" s="1"/>
  <c r="P167" i="1" s="1"/>
  <c r="N165" i="1"/>
  <c r="O165" i="1" s="1"/>
  <c r="P165" i="1" s="1"/>
  <c r="N332" i="1"/>
  <c r="O332" i="1" s="1"/>
  <c r="P332" i="1" s="1"/>
  <c r="N330" i="1"/>
  <c r="O330" i="1" s="1"/>
  <c r="P330" i="1" s="1"/>
  <c r="N328" i="1"/>
  <c r="O328" i="1" s="1"/>
  <c r="P328" i="1" s="1"/>
  <c r="N326" i="1"/>
  <c r="O326" i="1" s="1"/>
  <c r="P326" i="1" s="1"/>
  <c r="N318" i="1"/>
  <c r="O318" i="1" s="1"/>
  <c r="P318" i="1" s="1"/>
  <c r="N316" i="1"/>
  <c r="O316" i="1" s="1"/>
  <c r="P316" i="1" s="1"/>
  <c r="N314" i="1"/>
  <c r="O314" i="1" s="1"/>
  <c r="P314" i="1" s="1"/>
  <c r="N310" i="1"/>
  <c r="O310" i="1" s="1"/>
  <c r="P310" i="1" s="1"/>
  <c r="N308" i="1"/>
  <c r="O308" i="1" s="1"/>
  <c r="P308" i="1" s="1"/>
  <c r="N306" i="1"/>
  <c r="O306" i="1" s="1"/>
  <c r="P306" i="1" s="1"/>
  <c r="N304" i="1"/>
  <c r="O304" i="1" s="1"/>
  <c r="P304" i="1" s="1"/>
  <c r="N302" i="1"/>
  <c r="O302" i="1" s="1"/>
  <c r="P302" i="1" s="1"/>
  <c r="N300" i="1"/>
  <c r="O300" i="1" s="1"/>
  <c r="P300" i="1" s="1"/>
  <c r="N292" i="1"/>
  <c r="O292" i="1" s="1"/>
  <c r="P292" i="1" s="1"/>
  <c r="N284" i="1"/>
  <c r="O284" i="1" s="1"/>
  <c r="P284" i="1" s="1"/>
  <c r="N276" i="1"/>
  <c r="O276" i="1" s="1"/>
  <c r="P276" i="1" s="1"/>
  <c r="N268" i="1"/>
  <c r="O268" i="1" s="1"/>
  <c r="P268" i="1" s="1"/>
  <c r="N260" i="1"/>
  <c r="O260" i="1" s="1"/>
  <c r="P260" i="1" s="1"/>
  <c r="N252" i="1"/>
  <c r="O252" i="1" s="1"/>
  <c r="P252" i="1" s="1"/>
  <c r="N244" i="1"/>
  <c r="O244" i="1" s="1"/>
  <c r="P244" i="1" s="1"/>
  <c r="N236" i="1"/>
  <c r="O236" i="1" s="1"/>
  <c r="P236" i="1" s="1"/>
  <c r="N228" i="1"/>
  <c r="O228" i="1" s="1"/>
  <c r="P228" i="1" s="1"/>
  <c r="N216" i="1"/>
  <c r="N172" i="1"/>
  <c r="N333" i="1"/>
  <c r="N321" i="1"/>
  <c r="O321" i="1" s="1"/>
  <c r="P321" i="1" s="1"/>
  <c r="N313" i="1"/>
  <c r="N305" i="1"/>
  <c r="O305" i="1" s="1"/>
  <c r="P305" i="1" s="1"/>
  <c r="N297" i="1"/>
  <c r="N205" i="1"/>
  <c r="N170" i="1"/>
  <c r="N164" i="1"/>
  <c r="B132" i="1"/>
  <c r="D132" i="1" s="1"/>
  <c r="N132" i="1"/>
  <c r="N108" i="1"/>
  <c r="N106" i="1"/>
  <c r="O22" i="1"/>
  <c r="P22" i="1" s="1"/>
  <c r="O24" i="1"/>
  <c r="P24" i="1" s="1"/>
  <c r="B82" i="1"/>
  <c r="D82" i="1" s="1"/>
  <c r="B66" i="1"/>
  <c r="B50" i="1"/>
  <c r="D50" i="1" s="1"/>
  <c r="B34" i="1"/>
  <c r="N90" i="1"/>
  <c r="N74" i="1"/>
  <c r="O74" i="1" s="1"/>
  <c r="P74" i="1" s="1"/>
  <c r="N58" i="1"/>
  <c r="N42" i="1"/>
  <c r="O42" i="1" s="1"/>
  <c r="P42" i="1" s="1"/>
  <c r="N26" i="1"/>
  <c r="O23" i="1"/>
  <c r="P23" i="1" s="1"/>
  <c r="N547" i="1"/>
  <c r="N548" i="1"/>
  <c r="O546" i="1"/>
  <c r="P546" i="1" s="1"/>
  <c r="O534" i="1"/>
  <c r="P534" i="1" s="1"/>
  <c r="O574" i="1"/>
  <c r="P574" i="1" s="1"/>
  <c r="O570" i="1"/>
  <c r="P570" i="1" s="1"/>
  <c r="O566" i="1"/>
  <c r="P566" i="1" s="1"/>
  <c r="O562" i="1"/>
  <c r="P562" i="1" s="1"/>
  <c r="O558" i="1"/>
  <c r="P558" i="1" s="1"/>
  <c r="O554" i="1"/>
  <c r="P554" i="1" s="1"/>
  <c r="O550" i="1"/>
  <c r="P550" i="1" s="1"/>
  <c r="O542" i="1"/>
  <c r="P542" i="1" s="1"/>
  <c r="O538" i="1"/>
  <c r="P538" i="1" s="1"/>
  <c r="O530" i="1"/>
  <c r="P530" i="1" s="1"/>
  <c r="O526" i="1"/>
  <c r="P526" i="1" s="1"/>
  <c r="O498" i="1"/>
  <c r="P498" i="1" s="1"/>
  <c r="O494" i="1"/>
  <c r="P494" i="1" s="1"/>
  <c r="O490" i="1"/>
  <c r="P490" i="1" s="1"/>
  <c r="O486" i="1"/>
  <c r="P486" i="1" s="1"/>
  <c r="O474" i="1"/>
  <c r="P474" i="1" s="1"/>
  <c r="O466" i="1"/>
  <c r="P466" i="1" s="1"/>
  <c r="O462" i="1"/>
  <c r="P462" i="1" s="1"/>
  <c r="O458" i="1"/>
  <c r="P458" i="1" s="1"/>
  <c r="O454" i="1"/>
  <c r="P454" i="1" s="1"/>
  <c r="O450" i="1"/>
  <c r="P450" i="1" s="1"/>
  <c r="O446" i="1"/>
  <c r="P446" i="1" s="1"/>
  <c r="O442" i="1"/>
  <c r="P442" i="1" s="1"/>
  <c r="O438" i="1"/>
  <c r="P438" i="1" s="1"/>
  <c r="O434" i="1"/>
  <c r="P434" i="1" s="1"/>
  <c r="O430" i="1"/>
  <c r="P430" i="1" s="1"/>
  <c r="O426" i="1"/>
  <c r="P426" i="1" s="1"/>
  <c r="O418" i="1"/>
  <c r="P418" i="1" s="1"/>
  <c r="O414" i="1"/>
  <c r="P414" i="1" s="1"/>
  <c r="O410" i="1"/>
  <c r="P410" i="1" s="1"/>
  <c r="O406" i="1"/>
  <c r="P406" i="1" s="1"/>
  <c r="O402" i="1"/>
  <c r="P402" i="1" s="1"/>
  <c r="O394" i="1"/>
  <c r="P394" i="1" s="1"/>
  <c r="O392" i="1"/>
  <c r="P392" i="1" s="1"/>
  <c r="O388" i="1"/>
  <c r="P388" i="1" s="1"/>
  <c r="O384" i="1"/>
  <c r="P384" i="1" s="1"/>
  <c r="O380" i="1"/>
  <c r="P380" i="1" s="1"/>
  <c r="O376" i="1"/>
  <c r="P376" i="1" s="1"/>
  <c r="O374" i="1"/>
  <c r="P374" i="1" s="1"/>
  <c r="O356" i="1"/>
  <c r="P356" i="1" s="1"/>
  <c r="O338" i="1"/>
  <c r="P338" i="1" s="1"/>
  <c r="O334" i="1"/>
  <c r="P334" i="1" s="1"/>
  <c r="O298" i="1"/>
  <c r="P298" i="1" s="1"/>
  <c r="O645" i="1"/>
  <c r="P645" i="1" s="1"/>
  <c r="O641" i="1"/>
  <c r="P641" i="1" s="1"/>
  <c r="O637" i="1"/>
  <c r="P637" i="1" s="1"/>
  <c r="O633" i="1"/>
  <c r="P633" i="1" s="1"/>
  <c r="O629" i="1"/>
  <c r="P629" i="1" s="1"/>
  <c r="O625" i="1"/>
  <c r="P625" i="1" s="1"/>
  <c r="O621" i="1"/>
  <c r="P621" i="1" s="1"/>
  <c r="O617" i="1"/>
  <c r="P617" i="1" s="1"/>
  <c r="O613" i="1"/>
  <c r="P613" i="1" s="1"/>
  <c r="O609" i="1"/>
  <c r="P609" i="1" s="1"/>
  <c r="O605" i="1"/>
  <c r="P605" i="1" s="1"/>
  <c r="O587" i="1"/>
  <c r="P587" i="1" s="1"/>
  <c r="O602" i="1"/>
  <c r="P602" i="1" s="1"/>
  <c r="O582" i="1"/>
  <c r="P582" i="1" s="1"/>
  <c r="O578" i="1"/>
  <c r="P578" i="1" s="1"/>
  <c r="O576" i="1"/>
  <c r="P576" i="1" s="1"/>
  <c r="O560" i="1"/>
  <c r="P560" i="1" s="1"/>
  <c r="B552" i="1"/>
  <c r="D552" i="1" s="1"/>
  <c r="O536" i="1"/>
  <c r="P536" i="1" s="1"/>
  <c r="O500" i="1"/>
  <c r="P500" i="1" s="1"/>
  <c r="O488" i="1"/>
  <c r="P488" i="1" s="1"/>
  <c r="O476" i="1"/>
  <c r="P476" i="1" s="1"/>
  <c r="O448" i="1"/>
  <c r="P448" i="1" s="1"/>
  <c r="O408" i="1"/>
  <c r="P408" i="1" s="1"/>
  <c r="B393" i="1"/>
  <c r="D393" i="1" s="1"/>
  <c r="B385" i="1"/>
  <c r="D385" i="1" s="1"/>
  <c r="B377" i="1"/>
  <c r="D377" i="1" s="1"/>
  <c r="D360" i="1"/>
  <c r="B126" i="1"/>
  <c r="D126" i="1" s="1"/>
  <c r="O492" i="1"/>
  <c r="P492" i="1" s="1"/>
  <c r="O484" i="1"/>
  <c r="P484" i="1" s="1"/>
  <c r="O472" i="1"/>
  <c r="P472" i="1" s="1"/>
  <c r="O464" i="1"/>
  <c r="P464" i="1" s="1"/>
  <c r="O452" i="1"/>
  <c r="P452" i="1" s="1"/>
  <c r="O444" i="1"/>
  <c r="P444" i="1" s="1"/>
  <c r="O436" i="1"/>
  <c r="P436" i="1" s="1"/>
  <c r="O432" i="1"/>
  <c r="P432" i="1" s="1"/>
  <c r="O424" i="1"/>
  <c r="P424" i="1" s="1"/>
  <c r="O412" i="1"/>
  <c r="P412" i="1" s="1"/>
  <c r="O404" i="1"/>
  <c r="P404" i="1" s="1"/>
  <c r="O396" i="1"/>
  <c r="P396" i="1" s="1"/>
  <c r="D199" i="1"/>
  <c r="B116" i="1"/>
  <c r="D116" i="1" s="1"/>
  <c r="B118" i="1"/>
  <c r="D118" i="1" s="1"/>
  <c r="B294" i="1"/>
  <c r="D294" i="1" s="1"/>
  <c r="D291" i="1"/>
  <c r="D289" i="1"/>
  <c r="D286" i="1"/>
  <c r="B283" i="1"/>
  <c r="D283" i="1" s="1"/>
  <c r="B281" i="1"/>
  <c r="D281" i="1" s="1"/>
  <c r="D278" i="1"/>
  <c r="B275" i="1"/>
  <c r="D275" i="1" s="1"/>
  <c r="B273" i="1"/>
  <c r="D273" i="1" s="1"/>
  <c r="B270" i="1"/>
  <c r="D270" i="1" s="1"/>
  <c r="D267" i="1"/>
  <c r="B265" i="1"/>
  <c r="D265" i="1" s="1"/>
  <c r="B262" i="1"/>
  <c r="D262" i="1" s="1"/>
  <c r="B259" i="1"/>
  <c r="D259" i="1" s="1"/>
  <c r="B257" i="1"/>
  <c r="D257" i="1" s="1"/>
  <c r="B254" i="1"/>
  <c r="D254" i="1" s="1"/>
  <c r="B251" i="1"/>
  <c r="D251" i="1" s="1"/>
  <c r="B249" i="1"/>
  <c r="D249" i="1" s="1"/>
  <c r="B243" i="1"/>
  <c r="D243" i="1" s="1"/>
  <c r="B241" i="1"/>
  <c r="D241" i="1" s="1"/>
  <c r="B235" i="1"/>
  <c r="D235" i="1" s="1"/>
  <c r="B233" i="1"/>
  <c r="D233" i="1" s="1"/>
  <c r="B227" i="1"/>
  <c r="D227" i="1" s="1"/>
  <c r="B225" i="1"/>
  <c r="D225" i="1" s="1"/>
  <c r="B219" i="1"/>
  <c r="B217" i="1"/>
  <c r="B209" i="1"/>
  <c r="B206" i="1"/>
  <c r="B198" i="1"/>
  <c r="D189" i="1"/>
  <c r="D186" i="1"/>
  <c r="B181" i="1"/>
  <c r="D181" i="1" s="1"/>
  <c r="D178" i="1"/>
  <c r="B160" i="1"/>
  <c r="D160" i="1" s="1"/>
  <c r="B156" i="1"/>
  <c r="D156" i="1" s="1"/>
  <c r="B153" i="1"/>
  <c r="D153" i="1" s="1"/>
  <c r="B150" i="1"/>
  <c r="D150" i="1" s="1"/>
  <c r="B148" i="1"/>
  <c r="D148" i="1" s="1"/>
  <c r="D145" i="1"/>
  <c r="B129" i="1"/>
  <c r="D129" i="1" s="1"/>
  <c r="B125" i="1"/>
  <c r="D125" i="1" s="1"/>
  <c r="B112" i="1"/>
  <c r="D112" i="1" s="1"/>
  <c r="B105" i="1"/>
  <c r="D105" i="1" s="1"/>
  <c r="B102" i="1"/>
  <c r="D102" i="1" s="1"/>
  <c r="B100" i="1"/>
  <c r="D100" i="1" s="1"/>
  <c r="B96" i="1"/>
  <c r="D96" i="1" s="1"/>
  <c r="D92" i="1"/>
  <c r="B89" i="1"/>
  <c r="D89" i="1" s="1"/>
  <c r="B84" i="1"/>
  <c r="D84" i="1" s="1"/>
  <c r="B81" i="1"/>
  <c r="D81" i="1" s="1"/>
  <c r="B76" i="1"/>
  <c r="D76" i="1" s="1"/>
  <c r="B73" i="1"/>
  <c r="D73" i="1" s="1"/>
  <c r="B68" i="1"/>
  <c r="D68" i="1" s="1"/>
  <c r="B65" i="1"/>
  <c r="D65" i="1" s="1"/>
  <c r="B60" i="1"/>
  <c r="D60" i="1" s="1"/>
  <c r="B57" i="1"/>
  <c r="D57" i="1" s="1"/>
  <c r="B52" i="1"/>
  <c r="D52" i="1" s="1"/>
  <c r="B49" i="1"/>
  <c r="D49" i="1" s="1"/>
  <c r="B44" i="1"/>
  <c r="D44" i="1" s="1"/>
  <c r="B41" i="1"/>
  <c r="D41" i="1" s="1"/>
  <c r="B36" i="1"/>
  <c r="D36" i="1" s="1"/>
  <c r="B33" i="1"/>
  <c r="D33" i="1" s="1"/>
  <c r="B28" i="1"/>
  <c r="D28" i="1" s="1"/>
  <c r="O581" i="1"/>
  <c r="P581" i="1" s="1"/>
  <c r="O569" i="1"/>
  <c r="P569" i="1" s="1"/>
  <c r="O553" i="1"/>
  <c r="P553" i="1" s="1"/>
  <c r="O537" i="1"/>
  <c r="P537" i="1" s="1"/>
  <c r="O505" i="1"/>
  <c r="P505" i="1" s="1"/>
  <c r="O499" i="1"/>
  <c r="P499" i="1" s="1"/>
  <c r="O491" i="1"/>
  <c r="P491" i="1" s="1"/>
  <c r="O475" i="1"/>
  <c r="P475" i="1" s="1"/>
  <c r="O467" i="1"/>
  <c r="P467" i="1" s="1"/>
  <c r="O459" i="1"/>
  <c r="P459" i="1" s="1"/>
  <c r="O451" i="1"/>
  <c r="P451" i="1" s="1"/>
  <c r="O443" i="1"/>
  <c r="P443" i="1" s="1"/>
  <c r="O435" i="1"/>
  <c r="P435" i="1" s="1"/>
  <c r="O427" i="1"/>
  <c r="P427" i="1" s="1"/>
  <c r="O419" i="1"/>
  <c r="P419" i="1" s="1"/>
  <c r="O411" i="1"/>
  <c r="P411" i="1" s="1"/>
  <c r="O403" i="1"/>
  <c r="P403" i="1" s="1"/>
  <c r="O395" i="1"/>
  <c r="P395" i="1" s="1"/>
  <c r="O353" i="1"/>
  <c r="P353" i="1" s="1"/>
  <c r="O345" i="1"/>
  <c r="P345" i="1" s="1"/>
  <c r="O323" i="1"/>
  <c r="P323" i="1" s="1"/>
  <c r="O271" i="1"/>
  <c r="P271" i="1" s="1"/>
  <c r="B246" i="1"/>
  <c r="D246" i="1" s="1"/>
  <c r="B230" i="1"/>
  <c r="D230" i="1" s="1"/>
  <c r="D192" i="1"/>
  <c r="D184" i="1"/>
  <c r="D176" i="1"/>
  <c r="O159" i="1"/>
  <c r="P159" i="1" s="1"/>
  <c r="O151" i="1"/>
  <c r="P151" i="1" s="1"/>
  <c r="O143" i="1"/>
  <c r="P143" i="1" s="1"/>
  <c r="O127" i="1"/>
  <c r="P127" i="1" s="1"/>
  <c r="O90" i="1"/>
  <c r="P90" i="1" s="1"/>
  <c r="O82" i="1"/>
  <c r="P82" i="1" s="1"/>
  <c r="O58" i="1"/>
  <c r="P58" i="1" s="1"/>
  <c r="O50" i="1"/>
  <c r="P50" i="1" s="1"/>
  <c r="O26" i="1"/>
  <c r="P26" i="1" s="1"/>
  <c r="B25" i="1"/>
  <c r="D25" i="1" s="1"/>
  <c r="O647" i="1"/>
  <c r="P647" i="1" s="1"/>
  <c r="O643" i="1"/>
  <c r="P643" i="1" s="1"/>
  <c r="O639" i="1"/>
  <c r="P639" i="1" s="1"/>
  <c r="O635" i="1"/>
  <c r="P635" i="1" s="1"/>
  <c r="O631" i="1"/>
  <c r="P631" i="1" s="1"/>
  <c r="O627" i="1"/>
  <c r="P627" i="1" s="1"/>
  <c r="O623" i="1"/>
  <c r="P623" i="1" s="1"/>
  <c r="O619" i="1"/>
  <c r="P619" i="1" s="1"/>
  <c r="O615" i="1"/>
  <c r="P615" i="1" s="1"/>
  <c r="O611" i="1"/>
  <c r="P611" i="1" s="1"/>
  <c r="O607" i="1"/>
  <c r="P607" i="1" s="1"/>
  <c r="O603" i="1"/>
  <c r="P603" i="1" s="1"/>
  <c r="O583" i="1"/>
  <c r="P583" i="1" s="1"/>
  <c r="O572" i="1"/>
  <c r="P572" i="1" s="1"/>
  <c r="B556" i="1"/>
  <c r="D556" i="1" s="1"/>
  <c r="O544" i="1"/>
  <c r="P544" i="1" s="1"/>
  <c r="B528" i="1"/>
  <c r="D528" i="1" s="1"/>
  <c r="O506" i="1"/>
  <c r="P506" i="1" s="1"/>
  <c r="O496" i="1"/>
  <c r="P496" i="1" s="1"/>
  <c r="O480" i="1"/>
  <c r="P480" i="1" s="1"/>
  <c r="O468" i="1"/>
  <c r="P468" i="1" s="1"/>
  <c r="O456" i="1"/>
  <c r="P456" i="1" s="1"/>
  <c r="O440" i="1"/>
  <c r="P440" i="1" s="1"/>
  <c r="B400" i="1"/>
  <c r="D400" i="1" s="1"/>
  <c r="B389" i="1"/>
  <c r="D389" i="1" s="1"/>
  <c r="B381" i="1"/>
  <c r="D381" i="1" s="1"/>
  <c r="B372" i="1"/>
  <c r="D372" i="1" s="1"/>
  <c r="O320" i="1"/>
  <c r="P320" i="1" s="1"/>
  <c r="B312" i="1"/>
  <c r="D312" i="1" s="1"/>
  <c r="B122" i="1"/>
  <c r="D122" i="1" s="1"/>
  <c r="B580" i="1"/>
  <c r="D580" i="1" s="1"/>
  <c r="D337" i="1"/>
  <c r="B120" i="1"/>
  <c r="D120" i="1" s="1"/>
  <c r="B325" i="1"/>
  <c r="D325" i="1" s="1"/>
  <c r="O373" i="1"/>
  <c r="P373" i="1" s="1"/>
  <c r="O371" i="1"/>
  <c r="P371" i="1" s="1"/>
  <c r="O369" i="1"/>
  <c r="P369" i="1" s="1"/>
  <c r="O365" i="1"/>
  <c r="P365" i="1" s="1"/>
  <c r="O363" i="1"/>
  <c r="P363" i="1" s="1"/>
  <c r="O361" i="1"/>
  <c r="P361" i="1" s="1"/>
  <c r="O333" i="1"/>
  <c r="P333" i="1" s="1"/>
  <c r="O331" i="1"/>
  <c r="P331" i="1" s="1"/>
  <c r="O329" i="1"/>
  <c r="P329" i="1" s="1"/>
  <c r="O327" i="1"/>
  <c r="P327" i="1" s="1"/>
  <c r="O319" i="1"/>
  <c r="P319" i="1" s="1"/>
  <c r="O317" i="1"/>
  <c r="P317" i="1" s="1"/>
  <c r="O315" i="1"/>
  <c r="P315" i="1" s="1"/>
  <c r="O313" i="1"/>
  <c r="P313" i="1" s="1"/>
  <c r="O309" i="1"/>
  <c r="P309" i="1" s="1"/>
  <c r="O301" i="1"/>
  <c r="P301" i="1" s="1"/>
  <c r="O297" i="1"/>
  <c r="P297" i="1" s="1"/>
  <c r="B295" i="1"/>
  <c r="D295" i="1" s="1"/>
  <c r="B293" i="1"/>
  <c r="D293" i="1" s="1"/>
  <c r="D290" i="1"/>
  <c r="B285" i="1"/>
  <c r="D285" i="1" s="1"/>
  <c r="B282" i="1"/>
  <c r="D282" i="1" s="1"/>
  <c r="B279" i="1"/>
  <c r="D279" i="1" s="1"/>
  <c r="D277" i="1"/>
  <c r="B274" i="1"/>
  <c r="D274" i="1" s="1"/>
  <c r="B269" i="1"/>
  <c r="D269" i="1" s="1"/>
  <c r="D266" i="1"/>
  <c r="B263" i="1"/>
  <c r="D263" i="1" s="1"/>
  <c r="B261" i="1"/>
  <c r="D261" i="1" s="1"/>
  <c r="B258" i="1"/>
  <c r="D258" i="1" s="1"/>
  <c r="B253" i="1"/>
  <c r="D253" i="1" s="1"/>
  <c r="B250" i="1"/>
  <c r="D250" i="1" s="1"/>
  <c r="B247" i="1"/>
  <c r="D247" i="1" s="1"/>
  <c r="B245" i="1"/>
  <c r="D245" i="1" s="1"/>
  <c r="B242" i="1"/>
  <c r="D242" i="1" s="1"/>
  <c r="B239" i="1"/>
  <c r="D239" i="1" s="1"/>
  <c r="B237" i="1"/>
  <c r="D237" i="1" s="1"/>
  <c r="B234" i="1"/>
  <c r="D234" i="1" s="1"/>
  <c r="B231" i="1"/>
  <c r="D231" i="1" s="1"/>
  <c r="B229" i="1"/>
  <c r="D229" i="1" s="1"/>
  <c r="B226" i="1"/>
  <c r="D226" i="1" s="1"/>
  <c r="B223" i="1"/>
  <c r="D223" i="1" s="1"/>
  <c r="B221" i="1"/>
  <c r="B215" i="1"/>
  <c r="B213" i="1"/>
  <c r="B207" i="1"/>
  <c r="D207" i="1" s="1"/>
  <c r="B202" i="1"/>
  <c r="D193" i="1"/>
  <c r="D190" i="1"/>
  <c r="D185" i="1"/>
  <c r="D182" i="1"/>
  <c r="D177" i="1"/>
  <c r="B162" i="1"/>
  <c r="D162" i="1" s="1"/>
  <c r="B158" i="1"/>
  <c r="D158" i="1" s="1"/>
  <c r="B154" i="1"/>
  <c r="D154" i="1" s="1"/>
  <c r="B152" i="1"/>
  <c r="D152" i="1" s="1"/>
  <c r="B149" i="1"/>
  <c r="D149" i="1" s="1"/>
  <c r="D146" i="1"/>
  <c r="D144" i="1"/>
  <c r="B130" i="1"/>
  <c r="D130" i="1" s="1"/>
  <c r="B128" i="1"/>
  <c r="D128" i="1" s="1"/>
  <c r="B124" i="1"/>
  <c r="D124" i="1" s="1"/>
  <c r="B113" i="1"/>
  <c r="D113" i="1" s="1"/>
  <c r="B110" i="1"/>
  <c r="D110" i="1" s="1"/>
  <c r="B104" i="1"/>
  <c r="D104" i="1" s="1"/>
  <c r="B101" i="1"/>
  <c r="D101" i="1" s="1"/>
  <c r="B98" i="1"/>
  <c r="D98" i="1" s="1"/>
  <c r="D94" i="1"/>
  <c r="B88" i="1"/>
  <c r="D88" i="1" s="1"/>
  <c r="B85" i="1"/>
  <c r="D85" i="1" s="1"/>
  <c r="B80" i="1"/>
  <c r="D80" i="1" s="1"/>
  <c r="B77" i="1"/>
  <c r="D77" i="1" s="1"/>
  <c r="B72" i="1"/>
  <c r="D72" i="1" s="1"/>
  <c r="B69" i="1"/>
  <c r="D69" i="1" s="1"/>
  <c r="B64" i="1"/>
  <c r="D64" i="1" s="1"/>
  <c r="B61" i="1"/>
  <c r="D61" i="1" s="1"/>
  <c r="B56" i="1"/>
  <c r="D56" i="1" s="1"/>
  <c r="B53" i="1"/>
  <c r="D53" i="1" s="1"/>
  <c r="B48" i="1"/>
  <c r="D48" i="1" s="1"/>
  <c r="B45" i="1"/>
  <c r="D45" i="1" s="1"/>
  <c r="B40" i="1"/>
  <c r="D40" i="1" s="1"/>
  <c r="B37" i="1"/>
  <c r="D37" i="1" s="1"/>
  <c r="B32" i="1"/>
  <c r="D32" i="1" s="1"/>
  <c r="B29" i="1"/>
  <c r="D29" i="1" s="1"/>
  <c r="O601" i="1"/>
  <c r="P601" i="1" s="1"/>
  <c r="O577" i="1"/>
  <c r="P577" i="1" s="1"/>
  <c r="O561" i="1"/>
  <c r="P561" i="1" s="1"/>
  <c r="O545" i="1"/>
  <c r="P545" i="1" s="1"/>
  <c r="O495" i="1"/>
  <c r="P495" i="1" s="1"/>
  <c r="O487" i="1"/>
  <c r="P487" i="1" s="1"/>
  <c r="O479" i="1"/>
  <c r="P479" i="1" s="1"/>
  <c r="O471" i="1"/>
  <c r="P471" i="1" s="1"/>
  <c r="O463" i="1"/>
  <c r="P463" i="1" s="1"/>
  <c r="O455" i="1"/>
  <c r="P455" i="1" s="1"/>
  <c r="O447" i="1"/>
  <c r="P447" i="1" s="1"/>
  <c r="O439" i="1"/>
  <c r="P439" i="1" s="1"/>
  <c r="O431" i="1"/>
  <c r="P431" i="1" s="1"/>
  <c r="O423" i="1"/>
  <c r="P423" i="1" s="1"/>
  <c r="O415" i="1"/>
  <c r="P415" i="1" s="1"/>
  <c r="O407" i="1"/>
  <c r="P407" i="1" s="1"/>
  <c r="O399" i="1"/>
  <c r="P399" i="1" s="1"/>
  <c r="O359" i="1"/>
  <c r="P359" i="1" s="1"/>
  <c r="O349" i="1"/>
  <c r="P349" i="1" s="1"/>
  <c r="D287" i="1"/>
  <c r="B255" i="1"/>
  <c r="D255" i="1" s="1"/>
  <c r="B238" i="1"/>
  <c r="D238" i="1" s="1"/>
  <c r="B222" i="1"/>
  <c r="D222" i="1" s="1"/>
  <c r="O204" i="1"/>
  <c r="P204" i="1" s="1"/>
  <c r="D188" i="1"/>
  <c r="D180" i="1"/>
  <c r="O111" i="1"/>
  <c r="P111" i="1" s="1"/>
  <c r="O99" i="1"/>
  <c r="P99" i="1" s="1"/>
  <c r="B86" i="1"/>
  <c r="D86" i="1" s="1"/>
  <c r="B78" i="1"/>
  <c r="D78" i="1" s="1"/>
  <c r="B70" i="1"/>
  <c r="D70" i="1" s="1"/>
  <c r="B62" i="1"/>
  <c r="D62" i="1" s="1"/>
  <c r="B54" i="1"/>
  <c r="D54" i="1" s="1"/>
  <c r="B46" i="1"/>
  <c r="D46" i="1" s="1"/>
  <c r="B38" i="1"/>
  <c r="D38" i="1" s="1"/>
  <c r="B30" i="1"/>
  <c r="D30" i="1" s="1"/>
  <c r="O200" i="1"/>
  <c r="P200" i="1" s="1"/>
  <c r="O163" i="1"/>
  <c r="P163" i="1" s="1"/>
  <c r="O155" i="1"/>
  <c r="P155" i="1" s="1"/>
  <c r="O147" i="1"/>
  <c r="P147" i="1" s="1"/>
  <c r="O131" i="1"/>
  <c r="P131" i="1" s="1"/>
  <c r="O103" i="1"/>
  <c r="P103" i="1" s="1"/>
  <c r="O579" i="1"/>
  <c r="P579" i="1" s="1"/>
  <c r="O573" i="1"/>
  <c r="P573" i="1" s="1"/>
  <c r="O571" i="1"/>
  <c r="P571" i="1" s="1"/>
  <c r="O565" i="1"/>
  <c r="P565" i="1" s="1"/>
  <c r="O563" i="1"/>
  <c r="P563" i="1" s="1"/>
  <c r="O557" i="1"/>
  <c r="P557" i="1" s="1"/>
  <c r="O555" i="1"/>
  <c r="P555" i="1" s="1"/>
  <c r="O551" i="1"/>
  <c r="P551" i="1" s="1"/>
  <c r="O549" i="1"/>
  <c r="P549" i="1" s="1"/>
  <c r="O547" i="1"/>
  <c r="P547" i="1" s="1"/>
  <c r="O539" i="1"/>
  <c r="P539" i="1" s="1"/>
  <c r="O535" i="1"/>
  <c r="P535" i="1" s="1"/>
  <c r="O533" i="1"/>
  <c r="P533" i="1" s="1"/>
  <c r="O531" i="1"/>
  <c r="P531" i="1" s="1"/>
  <c r="O527" i="1"/>
  <c r="P527" i="1" s="1"/>
  <c r="O525" i="1"/>
  <c r="P525" i="1" s="1"/>
  <c r="O523" i="1"/>
  <c r="P523" i="1" s="1"/>
  <c r="O501" i="1"/>
  <c r="P501" i="1" s="1"/>
  <c r="O497" i="1"/>
  <c r="P497" i="1" s="1"/>
  <c r="O489" i="1"/>
  <c r="P489" i="1" s="1"/>
  <c r="O485" i="1"/>
  <c r="P485" i="1" s="1"/>
  <c r="O481" i="1"/>
  <c r="P481" i="1" s="1"/>
  <c r="O477" i="1"/>
  <c r="P477" i="1" s="1"/>
  <c r="O473" i="1"/>
  <c r="P473" i="1" s="1"/>
  <c r="O469" i="1"/>
  <c r="P469" i="1" s="1"/>
  <c r="O465" i="1"/>
  <c r="P465" i="1" s="1"/>
  <c r="O461" i="1"/>
  <c r="P461" i="1" s="1"/>
  <c r="O457" i="1"/>
  <c r="P457" i="1" s="1"/>
  <c r="O453" i="1"/>
  <c r="P453" i="1" s="1"/>
  <c r="O449" i="1"/>
  <c r="P449" i="1" s="1"/>
  <c r="O445" i="1"/>
  <c r="P445" i="1" s="1"/>
  <c r="O441" i="1"/>
  <c r="P441" i="1" s="1"/>
  <c r="O433" i="1"/>
  <c r="P433" i="1" s="1"/>
  <c r="O429" i="1"/>
  <c r="P429" i="1" s="1"/>
  <c r="O425" i="1"/>
  <c r="P425" i="1" s="1"/>
  <c r="O421" i="1"/>
  <c r="P421" i="1" s="1"/>
  <c r="O417" i="1"/>
  <c r="P417" i="1" s="1"/>
  <c r="O413" i="1"/>
  <c r="P413" i="1" s="1"/>
  <c r="O409" i="1"/>
  <c r="P409" i="1" s="1"/>
  <c r="O405" i="1"/>
  <c r="P405" i="1" s="1"/>
  <c r="O401" i="1"/>
  <c r="P401" i="1" s="1"/>
  <c r="O397" i="1"/>
  <c r="P397" i="1" s="1"/>
  <c r="O387" i="1"/>
  <c r="P387" i="1" s="1"/>
  <c r="O379" i="1"/>
  <c r="P379" i="1" s="1"/>
  <c r="O357" i="1"/>
  <c r="P357" i="1" s="1"/>
  <c r="O351" i="1"/>
  <c r="P351" i="1" s="1"/>
  <c r="O347" i="1"/>
  <c r="P347" i="1" s="1"/>
  <c r="O343" i="1"/>
  <c r="P343" i="1" s="1"/>
  <c r="O132" i="1"/>
  <c r="P132" i="1" s="1"/>
  <c r="O391" i="1"/>
  <c r="P391" i="1" s="1"/>
  <c r="O383" i="1"/>
  <c r="P383" i="1" s="1"/>
  <c r="O375" i="1"/>
  <c r="P375" i="1" s="1"/>
  <c r="O367" i="1"/>
  <c r="P367" i="1" s="1"/>
  <c r="O355" i="1"/>
  <c r="P355" i="1" s="1"/>
  <c r="O299" i="1"/>
  <c r="P299" i="1" s="1"/>
  <c r="O174" i="1"/>
  <c r="P174" i="1" s="1"/>
  <c r="O172" i="1"/>
  <c r="P172" i="1" s="1"/>
  <c r="O170" i="1"/>
  <c r="P170" i="1" s="1"/>
  <c r="O168" i="1"/>
  <c r="P168" i="1" s="1"/>
  <c r="O166" i="1"/>
  <c r="P166" i="1" s="1"/>
  <c r="O164" i="1"/>
  <c r="P164" i="1" s="1"/>
  <c r="O108" i="1"/>
  <c r="P108" i="1" s="1"/>
  <c r="O106" i="1"/>
  <c r="P106" i="1" s="1"/>
  <c r="O21" i="1"/>
  <c r="P21" i="1" s="1"/>
  <c r="O16" i="1"/>
  <c r="P16" i="1" s="1"/>
  <c r="O18" i="1"/>
  <c r="P18" i="1" s="1"/>
  <c r="O20" i="1"/>
  <c r="P20" i="1" s="1"/>
  <c r="O14" i="1"/>
  <c r="P14" i="1" s="1"/>
  <c r="O12" i="1"/>
  <c r="P12" i="1" s="1"/>
  <c r="O13" i="1"/>
  <c r="P13" i="1" s="1"/>
  <c r="O15" i="1"/>
  <c r="P15" i="1" s="1"/>
  <c r="O17" i="1"/>
  <c r="P17" i="1" s="1"/>
  <c r="O19" i="1"/>
  <c r="P19" i="1" s="1"/>
  <c r="O11" i="1"/>
  <c r="P11" i="1" s="1"/>
  <c r="D221" i="1" l="1"/>
  <c r="B220" i="1"/>
  <c r="D220" i="1" s="1"/>
  <c r="D202" i="1"/>
  <c r="B201" i="1"/>
  <c r="D213" i="1"/>
  <c r="B212" i="1"/>
  <c r="D195" i="1"/>
  <c r="D194" i="1"/>
  <c r="D206" i="1"/>
  <c r="B205" i="1"/>
  <c r="D217" i="1"/>
  <c r="B216" i="1"/>
  <c r="D216" i="1" s="1"/>
  <c r="O216" i="1"/>
  <c r="P216" i="1" s="1"/>
  <c r="O303" i="1"/>
  <c r="P303" i="1" s="1"/>
  <c r="O307" i="1"/>
  <c r="P307" i="1" s="1"/>
  <c r="O311" i="1"/>
  <c r="P311" i="1" s="1"/>
  <c r="D211" i="1"/>
  <c r="B210" i="1"/>
  <c r="D215" i="1"/>
  <c r="B214" i="1"/>
  <c r="D214" i="1" s="1"/>
  <c r="D198" i="1"/>
  <c r="B197" i="1"/>
  <c r="D197" i="1" s="1"/>
  <c r="D209" i="1"/>
  <c r="B208" i="1"/>
  <c r="D208" i="1" s="1"/>
  <c r="D219" i="1"/>
  <c r="B218" i="1"/>
  <c r="D218" i="1" s="1"/>
  <c r="O208" i="1"/>
  <c r="P208" i="1" s="1"/>
  <c r="O220" i="1"/>
  <c r="P220" i="1" s="1"/>
  <c r="O34" i="1"/>
  <c r="P34" i="1" s="1"/>
  <c r="D34" i="1"/>
  <c r="O66" i="1"/>
  <c r="P66" i="1" s="1"/>
  <c r="D66" i="1"/>
  <c r="O341" i="1"/>
  <c r="P341" i="1" s="1"/>
  <c r="D341" i="1"/>
  <c r="O386" i="1"/>
  <c r="P386" i="1" s="1"/>
  <c r="D386" i="1"/>
  <c r="O390" i="1"/>
  <c r="P390" i="1" s="1"/>
  <c r="D390" i="1"/>
  <c r="O398" i="1"/>
  <c r="P398" i="1" s="1"/>
  <c r="D398" i="1"/>
  <c r="O336" i="1"/>
  <c r="P336" i="1" s="1"/>
  <c r="D336" i="1"/>
  <c r="O378" i="1"/>
  <c r="P378" i="1" s="1"/>
  <c r="D378" i="1"/>
  <c r="O382" i="1"/>
  <c r="P382" i="1" s="1"/>
  <c r="D382" i="1"/>
  <c r="O38" i="1"/>
  <c r="P38" i="1" s="1"/>
  <c r="O54" i="1"/>
  <c r="P54" i="1" s="1"/>
  <c r="O70" i="1"/>
  <c r="P70" i="1" s="1"/>
  <c r="O86" i="1"/>
  <c r="P86" i="1" s="1"/>
  <c r="O188" i="1"/>
  <c r="P188" i="1" s="1"/>
  <c r="O222" i="1"/>
  <c r="P222" i="1" s="1"/>
  <c r="O255" i="1"/>
  <c r="P255" i="1" s="1"/>
  <c r="O32" i="1"/>
  <c r="P32" i="1" s="1"/>
  <c r="O40" i="1"/>
  <c r="P40" i="1" s="1"/>
  <c r="O48" i="1"/>
  <c r="P48" i="1" s="1"/>
  <c r="O56" i="1"/>
  <c r="P56" i="1" s="1"/>
  <c r="O64" i="1"/>
  <c r="P64" i="1" s="1"/>
  <c r="O72" i="1"/>
  <c r="P72" i="1" s="1"/>
  <c r="O80" i="1"/>
  <c r="P80" i="1" s="1"/>
  <c r="O88" i="1"/>
  <c r="P88" i="1" s="1"/>
  <c r="O124" i="1"/>
  <c r="P124" i="1" s="1"/>
  <c r="O182" i="1"/>
  <c r="P182" i="1" s="1"/>
  <c r="O190" i="1"/>
  <c r="P190" i="1" s="1"/>
  <c r="O207" i="1"/>
  <c r="P207" i="1" s="1"/>
  <c r="O218" i="1"/>
  <c r="P218" i="1" s="1"/>
  <c r="O226" i="1"/>
  <c r="P226" i="1" s="1"/>
  <c r="O234" i="1"/>
  <c r="P234" i="1" s="1"/>
  <c r="O242" i="1"/>
  <c r="P242" i="1" s="1"/>
  <c r="O250" i="1"/>
  <c r="P250" i="1" s="1"/>
  <c r="O263" i="1"/>
  <c r="P263" i="1" s="1"/>
  <c r="O279" i="1"/>
  <c r="P279" i="1" s="1"/>
  <c r="O295" i="1"/>
  <c r="P295" i="1" s="1"/>
  <c r="O325" i="1"/>
  <c r="P325" i="1" s="1"/>
  <c r="O120" i="1"/>
  <c r="P120" i="1" s="1"/>
  <c r="O142" i="1"/>
  <c r="P142" i="1" s="1"/>
  <c r="O211" i="1"/>
  <c r="P211" i="1" s="1"/>
  <c r="O337" i="1"/>
  <c r="P337" i="1" s="1"/>
  <c r="O540" i="1"/>
  <c r="P540" i="1" s="1"/>
  <c r="O568" i="1"/>
  <c r="P568" i="1" s="1"/>
  <c r="O584" i="1"/>
  <c r="P584" i="1" s="1"/>
  <c r="O588" i="1"/>
  <c r="P588" i="1" s="1"/>
  <c r="O122" i="1"/>
  <c r="P122" i="1" s="1"/>
  <c r="O134" i="1"/>
  <c r="P134" i="1" s="1"/>
  <c r="O140" i="1"/>
  <c r="P140" i="1" s="1"/>
  <c r="O416" i="1"/>
  <c r="P416" i="1" s="1"/>
  <c r="O428" i="1"/>
  <c r="P428" i="1" s="1"/>
  <c r="O528" i="1"/>
  <c r="P528" i="1" s="1"/>
  <c r="O556" i="1"/>
  <c r="P556" i="1" s="1"/>
  <c r="O176" i="1"/>
  <c r="P176" i="1" s="1"/>
  <c r="O192" i="1"/>
  <c r="P192" i="1" s="1"/>
  <c r="O230" i="1"/>
  <c r="P230" i="1" s="1"/>
  <c r="O28" i="1"/>
  <c r="P28" i="1" s="1"/>
  <c r="O36" i="1"/>
  <c r="P36" i="1" s="1"/>
  <c r="O44" i="1"/>
  <c r="P44" i="1" s="1"/>
  <c r="O52" i="1"/>
  <c r="P52" i="1" s="1"/>
  <c r="O60" i="1"/>
  <c r="P60" i="1" s="1"/>
  <c r="O68" i="1"/>
  <c r="P68" i="1" s="1"/>
  <c r="O76" i="1"/>
  <c r="P76" i="1" s="1"/>
  <c r="O84" i="1"/>
  <c r="P84" i="1" s="1"/>
  <c r="O92" i="1"/>
  <c r="P92" i="1" s="1"/>
  <c r="O178" i="1"/>
  <c r="P178" i="1" s="1"/>
  <c r="O186" i="1"/>
  <c r="P186" i="1" s="1"/>
  <c r="O195" i="1"/>
  <c r="P195" i="1" s="1"/>
  <c r="O118" i="1"/>
  <c r="P118" i="1" s="1"/>
  <c r="O30" i="1"/>
  <c r="P30" i="1" s="1"/>
  <c r="O46" i="1"/>
  <c r="P46" i="1" s="1"/>
  <c r="O62" i="1"/>
  <c r="P62" i="1" s="1"/>
  <c r="O78" i="1"/>
  <c r="P78" i="1" s="1"/>
  <c r="O180" i="1"/>
  <c r="P180" i="1" s="1"/>
  <c r="O197" i="1"/>
  <c r="P197" i="1" s="1"/>
  <c r="O238" i="1"/>
  <c r="P238" i="1" s="1"/>
  <c r="O287" i="1"/>
  <c r="P287" i="1" s="1"/>
  <c r="O29" i="1"/>
  <c r="P29" i="1" s="1"/>
  <c r="O37" i="1"/>
  <c r="P37" i="1" s="1"/>
  <c r="O45" i="1"/>
  <c r="P45" i="1" s="1"/>
  <c r="O53" i="1"/>
  <c r="P53" i="1" s="1"/>
  <c r="O61" i="1"/>
  <c r="P61" i="1" s="1"/>
  <c r="O69" i="1"/>
  <c r="P69" i="1" s="1"/>
  <c r="O77" i="1"/>
  <c r="P77" i="1" s="1"/>
  <c r="O85" i="1"/>
  <c r="P85" i="1" s="1"/>
  <c r="O94" i="1"/>
  <c r="P94" i="1" s="1"/>
  <c r="O98" i="1"/>
  <c r="P98" i="1" s="1"/>
  <c r="O101" i="1"/>
  <c r="P101" i="1" s="1"/>
  <c r="O104" i="1"/>
  <c r="P104" i="1" s="1"/>
  <c r="O110" i="1"/>
  <c r="P110" i="1" s="1"/>
  <c r="O113" i="1"/>
  <c r="P113" i="1" s="1"/>
  <c r="O128" i="1"/>
  <c r="P128" i="1" s="1"/>
  <c r="O130" i="1"/>
  <c r="P130" i="1" s="1"/>
  <c r="O144" i="1"/>
  <c r="P144" i="1" s="1"/>
  <c r="O146" i="1"/>
  <c r="P146" i="1" s="1"/>
  <c r="O149" i="1"/>
  <c r="P149" i="1" s="1"/>
  <c r="O152" i="1"/>
  <c r="P152" i="1" s="1"/>
  <c r="O154" i="1"/>
  <c r="P154" i="1" s="1"/>
  <c r="O158" i="1"/>
  <c r="P158" i="1" s="1"/>
  <c r="O162" i="1"/>
  <c r="P162" i="1" s="1"/>
  <c r="O177" i="1"/>
  <c r="P177" i="1" s="1"/>
  <c r="O185" i="1"/>
  <c r="P185" i="1" s="1"/>
  <c r="O193" i="1"/>
  <c r="P193" i="1" s="1"/>
  <c r="O202" i="1"/>
  <c r="P202" i="1" s="1"/>
  <c r="O213" i="1"/>
  <c r="P213" i="1" s="1"/>
  <c r="O215" i="1"/>
  <c r="P215" i="1" s="1"/>
  <c r="O221" i="1"/>
  <c r="P221" i="1" s="1"/>
  <c r="O223" i="1"/>
  <c r="P223" i="1" s="1"/>
  <c r="O229" i="1"/>
  <c r="P229" i="1" s="1"/>
  <c r="O231" i="1"/>
  <c r="P231" i="1" s="1"/>
  <c r="O237" i="1"/>
  <c r="P237" i="1" s="1"/>
  <c r="O239" i="1"/>
  <c r="P239" i="1" s="1"/>
  <c r="O245" i="1"/>
  <c r="P245" i="1" s="1"/>
  <c r="O247" i="1"/>
  <c r="P247" i="1" s="1"/>
  <c r="O253" i="1"/>
  <c r="P253" i="1" s="1"/>
  <c r="O258" i="1"/>
  <c r="P258" i="1" s="1"/>
  <c r="O261" i="1"/>
  <c r="P261" i="1" s="1"/>
  <c r="O266" i="1"/>
  <c r="P266" i="1" s="1"/>
  <c r="O269" i="1"/>
  <c r="P269" i="1" s="1"/>
  <c r="O274" i="1"/>
  <c r="P274" i="1" s="1"/>
  <c r="O277" i="1"/>
  <c r="P277" i="1" s="1"/>
  <c r="O282" i="1"/>
  <c r="P282" i="1" s="1"/>
  <c r="O285" i="1"/>
  <c r="P285" i="1" s="1"/>
  <c r="O290" i="1"/>
  <c r="P290" i="1" s="1"/>
  <c r="O293" i="1"/>
  <c r="P293" i="1" s="1"/>
  <c r="O138" i="1"/>
  <c r="P138" i="1" s="1"/>
  <c r="O580" i="1"/>
  <c r="P580" i="1" s="1"/>
  <c r="O586" i="1"/>
  <c r="P586" i="1" s="1"/>
  <c r="O312" i="1"/>
  <c r="P312" i="1" s="1"/>
  <c r="O372" i="1"/>
  <c r="P372" i="1" s="1"/>
  <c r="O381" i="1"/>
  <c r="P381" i="1" s="1"/>
  <c r="O389" i="1"/>
  <c r="P389" i="1" s="1"/>
  <c r="O400" i="1"/>
  <c r="P400" i="1" s="1"/>
  <c r="O420" i="1"/>
  <c r="P420" i="1" s="1"/>
  <c r="O25" i="1"/>
  <c r="P25" i="1" s="1"/>
  <c r="O184" i="1"/>
  <c r="P184" i="1" s="1"/>
  <c r="O214" i="1"/>
  <c r="P214" i="1" s="1"/>
  <c r="O246" i="1"/>
  <c r="P246" i="1" s="1"/>
  <c r="O33" i="1"/>
  <c r="P33" i="1" s="1"/>
  <c r="O41" i="1"/>
  <c r="P41" i="1" s="1"/>
  <c r="O49" i="1"/>
  <c r="P49" i="1" s="1"/>
  <c r="O57" i="1"/>
  <c r="P57" i="1" s="1"/>
  <c r="O65" i="1"/>
  <c r="P65" i="1" s="1"/>
  <c r="O73" i="1"/>
  <c r="P73" i="1" s="1"/>
  <c r="O81" i="1"/>
  <c r="P81" i="1" s="1"/>
  <c r="O89" i="1"/>
  <c r="P89" i="1" s="1"/>
  <c r="O96" i="1"/>
  <c r="P96" i="1" s="1"/>
  <c r="O100" i="1"/>
  <c r="P100" i="1" s="1"/>
  <c r="O102" i="1"/>
  <c r="P102" i="1" s="1"/>
  <c r="O105" i="1"/>
  <c r="P105" i="1" s="1"/>
  <c r="O112" i="1"/>
  <c r="P112" i="1" s="1"/>
  <c r="O125" i="1"/>
  <c r="P125" i="1" s="1"/>
  <c r="O129" i="1"/>
  <c r="P129" i="1" s="1"/>
  <c r="O133" i="1"/>
  <c r="P133" i="1" s="1"/>
  <c r="O145" i="1"/>
  <c r="P145" i="1" s="1"/>
  <c r="O148" i="1"/>
  <c r="P148" i="1" s="1"/>
  <c r="O150" i="1"/>
  <c r="P150" i="1" s="1"/>
  <c r="O153" i="1"/>
  <c r="P153" i="1" s="1"/>
  <c r="O156" i="1"/>
  <c r="P156" i="1" s="1"/>
  <c r="O160" i="1"/>
  <c r="P160" i="1" s="1"/>
  <c r="O181" i="1"/>
  <c r="P181" i="1" s="1"/>
  <c r="O189" i="1"/>
  <c r="P189" i="1" s="1"/>
  <c r="O198" i="1"/>
  <c r="P198" i="1" s="1"/>
  <c r="O206" i="1"/>
  <c r="P206" i="1" s="1"/>
  <c r="O209" i="1"/>
  <c r="P209" i="1" s="1"/>
  <c r="O217" i="1"/>
  <c r="P217" i="1" s="1"/>
  <c r="O219" i="1"/>
  <c r="P219" i="1" s="1"/>
  <c r="O225" i="1"/>
  <c r="P225" i="1" s="1"/>
  <c r="O227" i="1"/>
  <c r="P227" i="1" s="1"/>
  <c r="O233" i="1"/>
  <c r="P233" i="1" s="1"/>
  <c r="O235" i="1"/>
  <c r="P235" i="1" s="1"/>
  <c r="O241" i="1"/>
  <c r="P241" i="1" s="1"/>
  <c r="O243" i="1"/>
  <c r="P243" i="1" s="1"/>
  <c r="O249" i="1"/>
  <c r="P249" i="1" s="1"/>
  <c r="O251" i="1"/>
  <c r="P251" i="1" s="1"/>
  <c r="O254" i="1"/>
  <c r="P254" i="1" s="1"/>
  <c r="O257" i="1"/>
  <c r="P257" i="1" s="1"/>
  <c r="O259" i="1"/>
  <c r="P259" i="1" s="1"/>
  <c r="O262" i="1"/>
  <c r="P262" i="1" s="1"/>
  <c r="O265" i="1"/>
  <c r="P265" i="1" s="1"/>
  <c r="O267" i="1"/>
  <c r="P267" i="1" s="1"/>
  <c r="O270" i="1"/>
  <c r="P270" i="1" s="1"/>
  <c r="O273" i="1"/>
  <c r="P273" i="1" s="1"/>
  <c r="O275" i="1"/>
  <c r="P275" i="1" s="1"/>
  <c r="O278" i="1"/>
  <c r="P278" i="1" s="1"/>
  <c r="O281" i="1"/>
  <c r="P281" i="1" s="1"/>
  <c r="O283" i="1"/>
  <c r="P283" i="1" s="1"/>
  <c r="O286" i="1"/>
  <c r="P286" i="1" s="1"/>
  <c r="O289" i="1"/>
  <c r="P289" i="1" s="1"/>
  <c r="O291" i="1"/>
  <c r="P291" i="1" s="1"/>
  <c r="O294" i="1"/>
  <c r="P294" i="1" s="1"/>
  <c r="O203" i="1"/>
  <c r="P203" i="1" s="1"/>
  <c r="O116" i="1"/>
  <c r="P116" i="1" s="1"/>
  <c r="O136" i="1"/>
  <c r="P136" i="1" s="1"/>
  <c r="O199" i="1"/>
  <c r="P199" i="1" s="1"/>
  <c r="O532" i="1"/>
  <c r="P532" i="1" s="1"/>
  <c r="O548" i="1"/>
  <c r="P548" i="1" s="1"/>
  <c r="O126" i="1"/>
  <c r="P126" i="1" s="1"/>
  <c r="O360" i="1"/>
  <c r="P360" i="1" s="1"/>
  <c r="O377" i="1"/>
  <c r="P377" i="1" s="1"/>
  <c r="O385" i="1"/>
  <c r="P385" i="1" s="1"/>
  <c r="O393" i="1"/>
  <c r="P393" i="1" s="1"/>
  <c r="O460" i="1"/>
  <c r="P460" i="1" s="1"/>
  <c r="O524" i="1"/>
  <c r="P524" i="1" s="1"/>
  <c r="O552" i="1"/>
  <c r="P552" i="1" s="1"/>
  <c r="O564" i="1"/>
  <c r="P564" i="1" s="1"/>
  <c r="J10" i="1"/>
  <c r="O210" i="1" l="1"/>
  <c r="P210" i="1" s="1"/>
  <c r="D210" i="1"/>
  <c r="D205" i="1"/>
  <c r="O205" i="1"/>
  <c r="P205" i="1" s="1"/>
  <c r="O212" i="1"/>
  <c r="P212" i="1" s="1"/>
  <c r="D212" i="1"/>
  <c r="D201" i="1"/>
  <c r="O201" i="1"/>
  <c r="P201" i="1" s="1"/>
  <c r="M10" i="1"/>
  <c r="N10" i="1" s="1"/>
  <c r="B10" i="1"/>
  <c r="D10" i="1" s="1"/>
  <c r="O10" i="1" l="1"/>
  <c r="P10" i="1" s="1"/>
</calcChain>
</file>

<file path=xl/sharedStrings.xml><?xml version="1.0" encoding="utf-8"?>
<sst xmlns="http://schemas.openxmlformats.org/spreadsheetml/2006/main" count="1122" uniqueCount="913">
  <si>
    <t>Y-cable for connecting 1 dual Pt100 sensor 
(6-pole) to 2 Lemosa-type sockets</t>
  </si>
  <si>
    <t>HSP Booster pump 30 l/min. - 3 bar max.</t>
  </si>
  <si>
    <t>Test tube rack for 21 tubes 
30 mm dia., to +80 °C</t>
  </si>
  <si>
    <t>Test tube rack for 21 tubes 
30 mm dia., to +100 °C</t>
  </si>
  <si>
    <t>Carrier tray with racks 
for 84 test tubes, 30 mm dia.</t>
  </si>
  <si>
    <t>D + S level-adapter (to maintain
constant fluid level in external bath)</t>
  </si>
  <si>
    <t>External expansion vessel 3 liters</t>
  </si>
  <si>
    <t>ISO-3-point calibration certificate for circulators</t>
  </si>
  <si>
    <t>ISO-5-point calibration certificate for circulators</t>
  </si>
  <si>
    <t>DKD-3-point calibration certificate for circulators</t>
  </si>
  <si>
    <t>DKD-5-point calibration certificate for circulators</t>
  </si>
  <si>
    <t>ISO-3-point calibration certificate for 
precision reference sensors</t>
  </si>
  <si>
    <t>ISO-5-point calibration certificate for 
precision reference sensors</t>
  </si>
  <si>
    <t>DKD-3-point calibration certificate for 
precision reference sensors</t>
  </si>
  <si>
    <t>DKD-5-point calibration certificate for 
precision reference sensors</t>
  </si>
  <si>
    <t>FPW50-MA</t>
  </si>
  <si>
    <t>FPW50-MA Refrigerated/heating circulator</t>
  </si>
  <si>
    <t>FPW50-ME</t>
  </si>
  <si>
    <t>FPW50-ME Refrigerated/heating circulator</t>
  </si>
  <si>
    <t>FPW50-HE</t>
  </si>
  <si>
    <t>FPW50-HE Refrigerated/heating circulator</t>
  </si>
  <si>
    <t>FPW50-HL</t>
  </si>
  <si>
    <t>FPW50-HL Refrigerated/heating circulator</t>
  </si>
  <si>
    <t>LC4 Temperature controller</t>
  </si>
  <si>
    <t>LC6 Programmable controller</t>
  </si>
  <si>
    <t>Pump set (for external temperature application)</t>
  </si>
  <si>
    <t>Bath lid with special cooling coil</t>
  </si>
  <si>
    <t>Liquid level/cooling set</t>
  </si>
  <si>
    <t>Immersion-height adjustable platform</t>
  </si>
  <si>
    <t>2 Adapters G 3/4" female to M16x1 male</t>
  </si>
  <si>
    <t>2 Adapters G 1 1/4" female to M16x1 male</t>
  </si>
  <si>
    <t>2 Adapters G 3/4" female to barbed fitting for tubing 1/2" inner dia.</t>
  </si>
  <si>
    <t>2 Adapters G 3/4" female to barbed fitting for tubing 3/4" inner dia.</t>
  </si>
  <si>
    <t>2 Adapters G 1 1/4" female to barbed fitting for tubing 1/2" inner dia.</t>
  </si>
  <si>
    <t>2 Adapters G 1 1/4" female to barbed fitting for tubing 3/4" inner dia.</t>
  </si>
  <si>
    <t>2 Adapters G 1 1/4" female to barbed fitting for tubing 1" inner dia.</t>
  </si>
  <si>
    <t>2 Adapters G 3/4" female to NPT 1/2" male</t>
  </si>
  <si>
    <t>2 Adapters G 3/4" female to NPT 3/4" male</t>
  </si>
  <si>
    <t>2 Adapters G 1 1/4" female to NPT 1/2" male</t>
  </si>
  <si>
    <t>2 Adapters G 1 1/4" female to NPT 3/4" male</t>
  </si>
  <si>
    <t>2 Adapters G 1 1/4" female to NPT 1" male</t>
  </si>
  <si>
    <t>1 m Insulation, 14 mm inner dia.</t>
  </si>
  <si>
    <t>1 m Insulation, 18 mm inner dia.</t>
  </si>
  <si>
    <t>1 m Insulation, 23 mm inner dia.</t>
  </si>
  <si>
    <t>1 m Insulation, 29 mm inner dia.</t>
  </si>
  <si>
    <t>1 m Insulation, 35 mm inner dia.</t>
  </si>
  <si>
    <t>KRC50 Refrigerator for chemicals</t>
  </si>
  <si>
    <t>Condensation trap with bath lid for FP50, FP51</t>
  </si>
  <si>
    <t>Micro-filter cartridge 10 micron</t>
  </si>
  <si>
    <t>Micro-filter cartridge 25 micron</t>
  </si>
  <si>
    <t>Micro-filter cartridge 40 micron</t>
  </si>
  <si>
    <t>'EasyTempProfessional' control software</t>
  </si>
  <si>
    <t>Carrier tray with racks 
for 240 test tubes, 16/17 mm dia.</t>
  </si>
  <si>
    <t>Carrier tray with racks 
for 360 test tubes, 12/13 mm dia.</t>
  </si>
  <si>
    <t>Carrier tray with racks 
for 360 microliter tubes, 30 x 11/12 mm dia.</t>
  </si>
  <si>
    <t>FP89-HL</t>
  </si>
  <si>
    <t>FP89-HL Ultra-low refrigerated circulator</t>
  </si>
  <si>
    <t>Condensation trap with bath lid for F81, FP89</t>
  </si>
  <si>
    <t>Carrier tray for 45 Erlenmeyer flasks 25 ml</t>
  </si>
  <si>
    <t>Carrier tray for 32 Erlenmeyer flasks 50 ml</t>
  </si>
  <si>
    <t>Carrier tray for 18 Erlenmeyer flasks 100 ml</t>
  </si>
  <si>
    <t>Carrier tray for 15 Erlenmeyer flasks 200 ml</t>
  </si>
  <si>
    <t>Carrier tray for 
11 Erlenmeyer flasks 250-300 ml</t>
  </si>
  <si>
    <t>Carrier tray for 8 Erlenmeyer flasks 500 ml</t>
  </si>
  <si>
    <t>Carrier tray for 5 Erlenmeyer flasks 1000 ml</t>
  </si>
  <si>
    <t>F70-ME Ultra-low refrigerated circulator</t>
  </si>
  <si>
    <t>F81-ME Ultra-low refrigerated circulator</t>
  </si>
  <si>
    <t>F81-HL Ultra-low refrigerated circulator</t>
  </si>
  <si>
    <t>Spring clamp for Erlenmeyer flask 10 ml</t>
  </si>
  <si>
    <t>Spring clamp for Erlenmeyer flask 25 ml</t>
  </si>
  <si>
    <t>Spring clamp for Erlenmeyer flask 50 ml</t>
  </si>
  <si>
    <t>Spring clamp for Erlenmeyer flask 100 ml</t>
  </si>
  <si>
    <t>Spring clamp 
for Erlenmeyer flask 200-250 ml</t>
  </si>
  <si>
    <t>Spring clamp for Erlenmeyer flask 300 ml</t>
  </si>
  <si>
    <t>Spring clamp for Erlenmeyer flask 500 ml</t>
  </si>
  <si>
    <t>Spring clamp for Erlenmeyer flask 1000 ml</t>
  </si>
  <si>
    <t>Basic tray for assembling spring clamps 
for Erlenmeyer flasks</t>
  </si>
  <si>
    <t>Insulated filling nozzle with condensation trap</t>
  </si>
  <si>
    <t>Castor platform for F250</t>
  </si>
  <si>
    <t>Icing protection sleeve for pump connectors</t>
  </si>
  <si>
    <t>1-point Manufacturer's calibration certificate</t>
  </si>
  <si>
    <t>F250</t>
  </si>
  <si>
    <t>F250 Recirculating cooler</t>
  </si>
  <si>
    <t>3-point Manufacturer's calibration certificate</t>
  </si>
  <si>
    <t>5-point Manufacturer's calibration certificate</t>
  </si>
  <si>
    <t>950005007P3H0</t>
  </si>
  <si>
    <t>950005107P3H0</t>
  </si>
  <si>
    <t>950010107P3H0</t>
  </si>
  <si>
    <t>Level indicator (with sight glass)</t>
  </si>
  <si>
    <t>Drain port, stainless steel</t>
  </si>
  <si>
    <t>Handle for stand rod attachment</t>
  </si>
  <si>
    <t>Bath cover with 6 openings and Viton sleeves: 
2 x 3 mm, 2 x 4 mm, 2 x 6 mm inner dia.</t>
  </si>
  <si>
    <t>3.5 m Extension cable for Pt100 sensor</t>
  </si>
  <si>
    <t>Bath attachment clamp for wall thickness up to 60 mm</t>
  </si>
  <si>
    <t>MVS solenoid valve controller 
for tap water cooling</t>
  </si>
  <si>
    <t>ME Heating immersion circulator</t>
  </si>
  <si>
    <t>ME-4 Heating circulator</t>
  </si>
  <si>
    <t>ME-12 Heating circulator</t>
  </si>
  <si>
    <t>ME-26 Heating circulator</t>
  </si>
  <si>
    <t>HE-4 Heating circulator</t>
  </si>
  <si>
    <t>SE-Z Bridge mounted circulator</t>
  </si>
  <si>
    <t>SE-6 Heating circulator</t>
  </si>
  <si>
    <t>SE-12 Heating circulator</t>
  </si>
  <si>
    <t>SE-26 Heating circulator</t>
  </si>
  <si>
    <t>HL-4 Heating circulator</t>
  </si>
  <si>
    <t>SL-6 Heating circulator</t>
  </si>
  <si>
    <t>SL-26 Heating circulator</t>
  </si>
  <si>
    <t>FP52-SL Ultra-low refrigerated circulator</t>
  </si>
  <si>
    <t>FP52-SL Ultra-low refrigerated circulator
with extended temperature range</t>
  </si>
  <si>
    <t>FPW52-SL Ultra-low refrigerated circulator</t>
  </si>
  <si>
    <t>FPW52-SL Ultra-low refrigerated circulator
with extended temperature range</t>
  </si>
  <si>
    <t>on request</t>
  </si>
  <si>
    <t>FP55-SL Ultra-low refrigerated circulator</t>
  </si>
  <si>
    <t>FP55-SL Ultra-low refrigerated circulator
with extended temperature range</t>
  </si>
  <si>
    <t>FPW55-SL Ultra-low refrigerated circulator</t>
  </si>
  <si>
    <t>FPW55-SL Ultra-low refrigerated circulator
with extended temperature range</t>
  </si>
  <si>
    <t>FP90-SL Ultra-low refrigerated circulator</t>
  </si>
  <si>
    <t>FP90-SL Ultra-low refrigerated circulator
with extended temperature range</t>
  </si>
  <si>
    <t>FPW90-SL Ultra-low refrigerated circulator</t>
  </si>
  <si>
    <t>FPW90-SL Ultra-low refrigerated circulator
with extended temperature range</t>
  </si>
  <si>
    <t>FPW91-SL Ultra-low refrigerated circulator</t>
  </si>
  <si>
    <t>SW22 Shaking water bath</t>
  </si>
  <si>
    <t>SW23 Shaking water bath</t>
  </si>
  <si>
    <t>FC600 Recirculating cooler</t>
  </si>
  <si>
    <t>FC600S Recirculating cooler</t>
  </si>
  <si>
    <t>FC1200 Recirculating cooler</t>
  </si>
  <si>
    <t>FC1200S Recirculating cooler</t>
  </si>
  <si>
    <t>FC1200T Recirculating cooler</t>
  </si>
  <si>
    <t>FC1600 Recirculating cooler</t>
  </si>
  <si>
    <t>FC1600S Recirculating cooler</t>
  </si>
  <si>
    <t>FC1600T Recirculating cooler</t>
  </si>
  <si>
    <t>FCW2500T Recirculating cooler</t>
  </si>
  <si>
    <t>FT200 Immersion cooler</t>
  </si>
  <si>
    <t>FT400 Immersion cooler</t>
  </si>
  <si>
    <t>FT900 Immersion cooler</t>
  </si>
  <si>
    <t>FD200 Flow-through cooler</t>
  </si>
  <si>
    <t>HT30-M1 High temperature circulator</t>
  </si>
  <si>
    <t>HT60-M2 High temperature circulator</t>
  </si>
  <si>
    <t>KRC180 Refrigerator for chemicals</t>
  </si>
  <si>
    <t>Clamp for cooler probe</t>
  </si>
  <si>
    <t>F25-ME Refrigerated/heating circulator</t>
  </si>
  <si>
    <t>F26-ME Refrigerated/heating circulator</t>
  </si>
  <si>
    <t>F32-ME Refrigerated/heating circulator</t>
  </si>
  <si>
    <t>F33-ME Refrigerated/heating circulator</t>
  </si>
  <si>
    <t>F34-ME Refrigerated/heating circulator</t>
  </si>
  <si>
    <t>FP40-ME Refrigerated/heating circulator</t>
  </si>
  <si>
    <t>FP50-ME Refrigerated/heating circulator</t>
  </si>
  <si>
    <t>F25-HE Refrigerated/heating circulator</t>
  </si>
  <si>
    <t>F32-HE Refrigerated/heating circulator</t>
  </si>
  <si>
    <t>FL300 Recirculating cooler</t>
  </si>
  <si>
    <t>Expansion vessel for HT30/HT60, connection M16x1</t>
  </si>
  <si>
    <t>FL601 Recirculating cooler</t>
  </si>
  <si>
    <t>FL1201 Recirculating cooler</t>
  </si>
  <si>
    <t>FL1203 Recirculating cooler</t>
  </si>
  <si>
    <t>FL1701 Recirculating cooler</t>
  </si>
  <si>
    <t>FL1703 Recirculating cooler</t>
  </si>
  <si>
    <t>FL2503 Recirculating cooler</t>
  </si>
  <si>
    <t>FL2506 Recirculating cooler</t>
  </si>
  <si>
    <t>FL4003 Recirculating cooler</t>
  </si>
  <si>
    <t>FL4006 Recirculating cooler</t>
  </si>
  <si>
    <t>FL7006 Recirculating cooler</t>
  </si>
  <si>
    <t>FL11006 Recirculating cooler</t>
  </si>
  <si>
    <t>F34-HE Refrigerated/heating circulator</t>
  </si>
  <si>
    <t>FP40-HE Refrigerated/heating circulator</t>
  </si>
  <si>
    <t>FP50-HE Refrigerated/heating circulator</t>
  </si>
  <si>
    <t>F25-HL Refrigerated/heating circulator</t>
  </si>
  <si>
    <t>F32-HL Refrigerated/heating circulator</t>
  </si>
  <si>
    <t>F33-HL Refrigerated/heating circulator</t>
  </si>
  <si>
    <t>FP40-HL Refrigerated/heating circulator</t>
  </si>
  <si>
    <t>FP50-HL Refrigerated/heating circulator</t>
  </si>
  <si>
    <t>ME-31A Visco bath</t>
  </si>
  <si>
    <t>ME-6 Heating circulator</t>
  </si>
  <si>
    <t>ME-16G Visco bath</t>
  </si>
  <si>
    <t>SL-12 Heating circulator</t>
  </si>
  <si>
    <t>F95-SL Ultra-low refrigerated circulator</t>
  </si>
  <si>
    <t>FW95-SL Ultra-low refrigerated circulator</t>
  </si>
  <si>
    <t>SC2500w Recirculating cooler</t>
  </si>
  <si>
    <t>SC2500a Recirculating cooler</t>
  </si>
  <si>
    <t>SC5000a Recirculating cooler</t>
  </si>
  <si>
    <t>SC5000w Recirculating cooler</t>
  </si>
  <si>
    <t>SC10000w Recirculating cooler</t>
  </si>
  <si>
    <t>AWC100 Air-to-water recirculating cooler</t>
  </si>
  <si>
    <t>HT30-M1-C.U. High temperature circulator 
including C.U. cooling unit</t>
  </si>
  <si>
    <t>HT60-M2-C.U. High temperature circulator 
including C.U. cooling unit</t>
  </si>
  <si>
    <t>ME-18V Visco bath</t>
  </si>
  <si>
    <t>USB Interface adapter cable</t>
  </si>
  <si>
    <t>'Easy Temp' control software</t>
  </si>
  <si>
    <t>Castor platform for FP40, FP50</t>
  </si>
  <si>
    <t>Water bath protective media 'Aqua-Stabil'
6 bottles, 100 ml each</t>
  </si>
  <si>
    <t>Water bath protective media 'Aqua-Stabil'
12 bottles, 100 ml each</t>
  </si>
  <si>
    <t>Micro-filter cartridge 100 micron</t>
  </si>
  <si>
    <t>Micro-filter cartridge 250 micron</t>
  </si>
  <si>
    <t>2 Adapters NPT 3/4" female to M16x1 male</t>
  </si>
  <si>
    <t>2 Elbow fittings 90°, M24x1.5 female/male</t>
  </si>
  <si>
    <t>Sightglass M30x1.5 male PN16/Class 230</t>
  </si>
  <si>
    <t>External pressure sensor M24x1.5 male</t>
  </si>
  <si>
    <t>5 m Extension cable for separate control unit to HT Circulator</t>
  </si>
  <si>
    <t>External Pt100 sensor 200 x 6 mm dia., 
stainless steel, 1.5 m cable</t>
  </si>
  <si>
    <t>External Pt100 sensor 300 x 6 mm dia., 
stainless steel, 1.5 m cable</t>
  </si>
  <si>
    <t>C.U. Cooling unit</t>
  </si>
  <si>
    <t>Installation cooling coil for SW22/SW23</t>
  </si>
  <si>
    <t>Electronic module with analog connections</t>
  </si>
  <si>
    <t>Pump nozzle insulation set</t>
  </si>
  <si>
    <t>KRC50</t>
  </si>
  <si>
    <t>KRC180</t>
  </si>
  <si>
    <t>PB-5 Option: integrated Profibus DP 
for HL, SL</t>
  </si>
  <si>
    <t>2 Adapters M30x1.5 female to M16x1 male, stainless steel</t>
  </si>
  <si>
    <t>2 Adapters M30x1.5 male to M16x1 male, stainless steel</t>
  </si>
  <si>
    <t>1 m Reinforced tubing 8 mm inner dia.</t>
  </si>
  <si>
    <t>1 m Reinforced tubing 12 mm/1/2" inner dia.</t>
  </si>
  <si>
    <t>1 m Reinforced tubing 3/4" inner dia.</t>
  </si>
  <si>
    <t>1 m Reinforced tubing 1" inner dia.</t>
  </si>
  <si>
    <t>2 Tube clamps, size 1
for tubing 8 mm inner dia.</t>
  </si>
  <si>
    <t>2 Tube clamps, size 3
for reinforced tubing 12 mm/1/2" inner dia.</t>
  </si>
  <si>
    <t>2 Tube clamps, size 4
for reinforced tubing 3/4" inner dia.</t>
  </si>
  <si>
    <t>2 Tube clamps, size 5
for reinforced tubing 1" inner dia.</t>
  </si>
  <si>
    <t>Twin distributing adapter with barbed fittings
for tubing 8 mm inner dia.</t>
  </si>
  <si>
    <t>Twin distributing adapter with barbed fittings
for tubing 12 mm inner dia.</t>
  </si>
  <si>
    <t>Twin distributing adapter with barbed fittings
for tubing 10 mm inner dia.</t>
  </si>
  <si>
    <t>FP35-HL</t>
  </si>
  <si>
    <t>FP35-HL Refrigerated/heating circulator</t>
  </si>
  <si>
    <t>Twin distributing adapter G 3/4" with barbed fittings for tubing 3/4" inner dia.</t>
  </si>
  <si>
    <t>Twin distributing adapter M16x1 female
to 2 x M16x1 male</t>
  </si>
  <si>
    <t>Twin distributing adapter G 1 1/4" with barbed fittings for tubing 1" inner dia.</t>
  </si>
  <si>
    <t>2 Quad distributing adapters, M16x1, with barbed fittings for tubing 8 mm inner dia. or 12 mm/1/2" inner dia.</t>
  </si>
  <si>
    <t>2 Quad distributing adapters, M16x1, with barbed fittings for tubing 8 mm or 12 mm/1/2" inner dia.</t>
  </si>
  <si>
    <t>2 Quad distributing adapters, G 3/4" female, with barbed fittings for tubing 3/4" inner dia.</t>
  </si>
  <si>
    <t>2 Quad distributing adapters, G 1 1/4" female, with barbed fittings for tubing 1" inner dia.</t>
  </si>
  <si>
    <t>Shut-off valve G 3/4"</t>
  </si>
  <si>
    <t>Shut-off valve G 1 1/4"</t>
  </si>
  <si>
    <t>Drain tap with tube 8 mm inner dia. for TW water baths</t>
  </si>
  <si>
    <t>FL20006</t>
  </si>
  <si>
    <t>FL20006 Recirculating cooler</t>
  </si>
  <si>
    <t>FLW20006</t>
  </si>
  <si>
    <t>FLW20006 Recirculating cooler</t>
  </si>
  <si>
    <t>External Pt100 sensor 20 x 2 mm dia., 
stainless steel, 1.5 m cable</t>
  </si>
  <si>
    <t>IQ/OQ Documentation, Category 1</t>
  </si>
  <si>
    <t>IQ/OQ Documentation, Category 2</t>
  </si>
  <si>
    <t>IQ/OQ Documentation, Category 3</t>
  </si>
  <si>
    <t>2 Adapters M38x1.5 female to NPT 1 1/4" male</t>
  </si>
  <si>
    <t>2 Adapters M38x1.5 female to NPT 1 1/4" female</t>
  </si>
  <si>
    <t>2 Adapters M24x1.5 female to tube 1/2"</t>
  </si>
  <si>
    <t>2 Adapters M24x1.5 female to tube 1"</t>
  </si>
  <si>
    <t>ARD AutomaticRefillDevice with 5L reservoir</t>
  </si>
  <si>
    <t>Thermal H250S bath fluid 10 liters
(+20...+250 °C)</t>
  </si>
  <si>
    <t>Thermal H250S bath fluid 5 liters
(+20...+250 °C)</t>
  </si>
  <si>
    <t>Thermal HS bath fluid 10 liters 
(+20...+250 °C)</t>
  </si>
  <si>
    <t>Thermal HS bath fluid 5 liters 
(+20...+250 °C)</t>
  </si>
  <si>
    <t>Thermal H5 bath fluid 10 liters 
(-50...+105 °C)</t>
  </si>
  <si>
    <t>Thermal H5 bath fluid 5 liters 
(-50...+105 °C)</t>
  </si>
  <si>
    <t>Thermal H10 bath fluid 10 liters 
(-20...+180 °C)</t>
  </si>
  <si>
    <t>Thermal H10 bath fluid 5 liters 
(-20...+180 °C)</t>
  </si>
  <si>
    <t>9352752N</t>
  </si>
  <si>
    <t>9352752N150</t>
  </si>
  <si>
    <t>9352753N</t>
  </si>
  <si>
    <t>9352753N150</t>
  </si>
  <si>
    <t>9352755N</t>
  </si>
  <si>
    <t>9352755N150</t>
  </si>
  <si>
    <t>9352756N</t>
  </si>
  <si>
    <t>9352756N150</t>
  </si>
  <si>
    <t>9352790N</t>
  </si>
  <si>
    <t>9352790N150</t>
  </si>
  <si>
    <t>9352791N</t>
  </si>
  <si>
    <t>9352791N150</t>
  </si>
  <si>
    <t>9352793N</t>
  </si>
  <si>
    <t>9352795N</t>
  </si>
  <si>
    <t>9352796N</t>
  </si>
  <si>
    <t>FP89-ME</t>
  </si>
  <si>
    <t>FP89-ME Ultra-low refrigerated circulator</t>
  </si>
  <si>
    <t>Flat bath cover for ME-18V 
with 4 openings 51 mm dia.</t>
  </si>
  <si>
    <t>Flat bath cover for ME-31A 
with 5 openings 51 mm dia.</t>
  </si>
  <si>
    <t>Thermal M bath fluid 10 liters 
(+40...+170 °C)</t>
  </si>
  <si>
    <t>Thermal M bath fluid 5 liters 
(+40...+170 °C)</t>
  </si>
  <si>
    <t>Thermal HY bath fluid 10 liters 
(-80...+55 °C)</t>
  </si>
  <si>
    <t>Thermal HY bath fluid 5 liters 
(-80...+55 °C)</t>
  </si>
  <si>
    <t>Thermal H20S bath fluid 10 liters 
(0...+220 °C)</t>
  </si>
  <si>
    <t>Thermal H20S bath fluid 5 liters 
(0...+220 °C)</t>
  </si>
  <si>
    <t>Thermal H350 bath fluid 5 liters 
(+50...+350 °C)</t>
  </si>
  <si>
    <t>Thermal HL80 bath fluid 10 liters 
(-85...+170 °C)</t>
  </si>
  <si>
    <t>Thermal HL80 bath fluid 5 liters 
(-85...+170 °C)</t>
  </si>
  <si>
    <t>Thermal G bath fluid 10 liters 
(-30...+80 °C)</t>
  </si>
  <si>
    <t>Thermal G bath fluid 5 liters 
(-30...+80 °C)</t>
  </si>
  <si>
    <t>Test tube rack for 50 test tubes 
16/17 mm dia., to +100 °C</t>
  </si>
  <si>
    <t>Test tube rack for 90 test tubes 
12/13 mm dia., to +100 °C</t>
  </si>
  <si>
    <t>Test tube rack for 90 microliter tubes 
11/12 mm dia., to +100 °C</t>
  </si>
  <si>
    <t>Test tube rack for 60 test tubes 
16/17 mm dia., to +80 °C</t>
  </si>
  <si>
    <t>Test tube rack for 90 test tubes 
12/13 mm dia., to +80 °C</t>
  </si>
  <si>
    <t>Test tube rack for 90 microliter tubes 
11/12 mm dia., to +80 °C</t>
  </si>
  <si>
    <t>Particle filter for cooling water circuit for JULABO units with water-cooling</t>
  </si>
  <si>
    <t>All-purpose spring tray pre-assembled for 11 Erlenmeyer flasks 250 ml incl. set of springs for Erlenmeyer flasks 25...1000 ml</t>
  </si>
  <si>
    <t>SL-8K</t>
  </si>
  <si>
    <t>SL-8K Calibration bath</t>
  </si>
  <si>
    <t>SL-14K</t>
  </si>
  <si>
    <t>SL-14K Calibration bath</t>
  </si>
  <si>
    <t>FK30-SL Calibration bath</t>
  </si>
  <si>
    <t>FK31-SL</t>
  </si>
  <si>
    <t>FK31-SL Calibration bath</t>
  </si>
  <si>
    <t>FK30-SL</t>
  </si>
  <si>
    <t>2 Viton sleeves 2 mm dia.</t>
  </si>
  <si>
    <t>2 Viton sleeves 3 mm dia.</t>
  </si>
  <si>
    <t>2 Viton sleeves 4 mm dia.</t>
  </si>
  <si>
    <t>2 Viton sleeves 5 mm dia.</t>
  </si>
  <si>
    <t>2 Viton sleeves 6 mm dia.</t>
  </si>
  <si>
    <t>2 Viton sleeves 8 mm dia.</t>
  </si>
  <si>
    <t>free</t>
  </si>
  <si>
    <t>ME</t>
  </si>
  <si>
    <t>ME-31A</t>
  </si>
  <si>
    <t>ME-4</t>
  </si>
  <si>
    <t>ME-6</t>
  </si>
  <si>
    <t>ME-12</t>
  </si>
  <si>
    <t>ME-18V</t>
  </si>
  <si>
    <t>ME-26</t>
  </si>
  <si>
    <t>ME-16G</t>
  </si>
  <si>
    <t>F25-ME</t>
  </si>
  <si>
    <t>F26-ME</t>
  </si>
  <si>
    <t>F32-ME</t>
  </si>
  <si>
    <t>F33-ME</t>
  </si>
  <si>
    <t>F34-ME</t>
  </si>
  <si>
    <t>FP40-ME</t>
  </si>
  <si>
    <t>FP50-ME</t>
  </si>
  <si>
    <t>F70-ME</t>
  </si>
  <si>
    <t>F81-ME</t>
  </si>
  <si>
    <t>HE-4</t>
  </si>
  <si>
    <t>F25-HE</t>
  </si>
  <si>
    <t>A80</t>
  </si>
  <si>
    <t>W80</t>
  </si>
  <si>
    <t>F32-HE</t>
  </si>
  <si>
    <t>F34-HE</t>
  </si>
  <si>
    <t>FP40-HE</t>
  </si>
  <si>
    <t>FP50-HE</t>
  </si>
  <si>
    <t>SE-Z</t>
  </si>
  <si>
    <t>SE-6</t>
  </si>
  <si>
    <t>SE-12</t>
  </si>
  <si>
    <t>SE-26</t>
  </si>
  <si>
    <t>HL-4</t>
  </si>
  <si>
    <t>F25-HL</t>
  </si>
  <si>
    <t>F32-HL</t>
  </si>
  <si>
    <t>F33-HL</t>
  </si>
  <si>
    <t>FP40-HL</t>
  </si>
  <si>
    <t>FP50-HL</t>
  </si>
  <si>
    <t>F81-HL</t>
  </si>
  <si>
    <t>SL-6</t>
  </si>
  <si>
    <t>SL-12</t>
  </si>
  <si>
    <t>SL-26</t>
  </si>
  <si>
    <t>FP52-SL</t>
  </si>
  <si>
    <t>FP52-SL-150C</t>
  </si>
  <si>
    <t>FPW52-SL</t>
  </si>
  <si>
    <t>FPW52-SL-150C</t>
  </si>
  <si>
    <t>FP55-SL</t>
  </si>
  <si>
    <t>CF30</t>
  </si>
  <si>
    <t>CF30 Cryo-compact circulator</t>
  </si>
  <si>
    <t>CF31</t>
  </si>
  <si>
    <t>CF31 Cryo-compact circulator</t>
  </si>
  <si>
    <t>CF40</t>
  </si>
  <si>
    <t>CF40 Cryo-compact circulator</t>
  </si>
  <si>
    <t>CF41</t>
  </si>
  <si>
    <t>CF41 Cryo-compact circulator</t>
  </si>
  <si>
    <t>FP51-SL</t>
  </si>
  <si>
    <t>FL300</t>
  </si>
  <si>
    <t>FL601</t>
  </si>
  <si>
    <t>FL1201</t>
  </si>
  <si>
    <t>FL1203</t>
  </si>
  <si>
    <t>FL1701</t>
  </si>
  <si>
    <t>FL1703</t>
  </si>
  <si>
    <t>FL2503</t>
  </si>
  <si>
    <t>FL2506</t>
  </si>
  <si>
    <t>FL4003</t>
  </si>
  <si>
    <t>FL4006</t>
  </si>
  <si>
    <t>FL7006</t>
  </si>
  <si>
    <t>FL11006</t>
  </si>
  <si>
    <t>FLW1701</t>
  </si>
  <si>
    <t>FLW1701 Recirculating cooler</t>
  </si>
  <si>
    <t>FLW1703</t>
  </si>
  <si>
    <t>FLW1703 Recirculating cooler</t>
  </si>
  <si>
    <t>FLW2503</t>
  </si>
  <si>
    <t>FLW2503 Recirculating cooler</t>
  </si>
  <si>
    <t>FLW2506</t>
  </si>
  <si>
    <t>FLW2506 Recirculating cooler</t>
  </si>
  <si>
    <t>FLW4003</t>
  </si>
  <si>
    <t>FLW4003 Recirculating cooler</t>
  </si>
  <si>
    <t>FLW4006</t>
  </si>
  <si>
    <t>FLW4006 Recirculating cooler</t>
  </si>
  <si>
    <t>FLW7006</t>
  </si>
  <si>
    <t>FLW7006 Recirculating cooler</t>
  </si>
  <si>
    <t>FLW11006</t>
  </si>
  <si>
    <t>HST Booster heater 6 kW for FP 51</t>
  </si>
  <si>
    <t>HST Booster heater 6 kW for FP(W)52-FP(W)91</t>
  </si>
  <si>
    <t>FCW600</t>
  </si>
  <si>
    <t>FCW600S</t>
  </si>
  <si>
    <t>FCW600 Recirculating cooler</t>
  </si>
  <si>
    <t>FCW600S Recirculating cooler</t>
  </si>
  <si>
    <t>FLW11006 Recirculating cooler</t>
  </si>
  <si>
    <t>FP51-SL Ultra-low refrigerated circulator</t>
  </si>
  <si>
    <t>FP55-SL-150C</t>
  </si>
  <si>
    <t>FPW55-SL</t>
  </si>
  <si>
    <t>FPW55-SL-150C</t>
  </si>
  <si>
    <t>FP90-SL</t>
  </si>
  <si>
    <t>FP90-SL-150C</t>
  </si>
  <si>
    <t>FPW90-SL</t>
  </si>
  <si>
    <t>FPW90-SL-150C</t>
  </si>
  <si>
    <t>FPW91-SL</t>
  </si>
  <si>
    <t>F95-SL</t>
  </si>
  <si>
    <t>FW95-SL</t>
  </si>
  <si>
    <t>A30</t>
  </si>
  <si>
    <t>A40</t>
  </si>
  <si>
    <t>W40</t>
  </si>
  <si>
    <t>J10</t>
  </si>
  <si>
    <t>SC2500a</t>
  </si>
  <si>
    <t>SC2500w</t>
  </si>
  <si>
    <t>SC5000a</t>
  </si>
  <si>
    <t>SC5000w</t>
  </si>
  <si>
    <t>2 Barbed fittings M10x1 
for tubing 12 mm inner dia.</t>
  </si>
  <si>
    <t>SC10000w</t>
  </si>
  <si>
    <t>SW22</t>
  </si>
  <si>
    <t>SW23</t>
  </si>
  <si>
    <t>FC600</t>
  </si>
  <si>
    <t>FC600S</t>
  </si>
  <si>
    <t>FC1200</t>
  </si>
  <si>
    <t>FC1200S</t>
  </si>
  <si>
    <t>FC1200T</t>
  </si>
  <si>
    <t>FC1600</t>
  </si>
  <si>
    <t>FC1600S</t>
  </si>
  <si>
    <t>FC1600T</t>
  </si>
  <si>
    <t>FCW2500T</t>
  </si>
  <si>
    <t>AWC100</t>
  </si>
  <si>
    <t>FT200</t>
  </si>
  <si>
    <t>FT400</t>
  </si>
  <si>
    <t>FT900</t>
  </si>
  <si>
    <t>FD200</t>
  </si>
  <si>
    <t>LC4</t>
  </si>
  <si>
    <t>LC6</t>
  </si>
  <si>
    <t>HT30-M1</t>
  </si>
  <si>
    <t>HT60-M2</t>
  </si>
  <si>
    <t>2 Barbed fittings for tubing 1/2" to NPT 3/4" female</t>
  </si>
  <si>
    <t>2 Barbed fittings for tubing 5/8" to NPT 3/4" female</t>
  </si>
  <si>
    <t>F38-ME</t>
  </si>
  <si>
    <t>Stand attachment with rod 200 x 12 mm</t>
  </si>
  <si>
    <t>Stand attachment with rod 200 x 12 mm (for use with Economy/TopTech immersion circulators)</t>
  </si>
  <si>
    <t>F38-ME Forcing test refrigerated/heating circulating bath</t>
  </si>
  <si>
    <t>FT402</t>
  </si>
  <si>
    <t>FT902</t>
  </si>
  <si>
    <t>FT402 Immersion cooler</t>
  </si>
  <si>
    <t>FT902 Immersion cooler</t>
  </si>
  <si>
    <t>HT30-M1-C.U.</t>
  </si>
  <si>
    <t>HT60-M2-C.U.</t>
  </si>
  <si>
    <t>2 Barbed fittings for tubing 12 mm inner dia.</t>
  </si>
  <si>
    <t>2 Barbed fittings for tubing 8 mm inner dia.</t>
  </si>
  <si>
    <t>2 Barbed fittings for tubing 10 mm inner dia.</t>
  </si>
  <si>
    <t>Set of springs for tray 8970630 consisting of 12 springs 135 mm and 5 springs 190 mm</t>
  </si>
  <si>
    <t>Adapter for reducing pump pressure (0.8 bar)</t>
  </si>
  <si>
    <t>HT60-M3-C.U.</t>
  </si>
  <si>
    <t>HT60-M3-C.U. High temperature circulator 
including C.U. cooling unit</t>
  </si>
  <si>
    <t>HT60-M3</t>
  </si>
  <si>
    <t>Standby connector 3 pin</t>
  </si>
  <si>
    <t>Alarm connector 5 pin</t>
  </si>
  <si>
    <t>REG+EPROG connector 6 pin</t>
  </si>
  <si>
    <t>Stakei connector</t>
  </si>
  <si>
    <t>External Pt100 connector</t>
  </si>
  <si>
    <t>2 Adapters M24x1.5 female to tube 1/4"</t>
  </si>
  <si>
    <t>2 Adapters M24x1.5 female to tube 3/8"</t>
  </si>
  <si>
    <t>Adapter M30x1.5 male to male</t>
  </si>
  <si>
    <t>Adapter M38x1.5 male to male</t>
  </si>
  <si>
    <t>2 Elbow fittings 90°/M30x1.5 female/male</t>
  </si>
  <si>
    <t>2 Elbow fittings 90°/M38x1.5 female/male</t>
  </si>
  <si>
    <t xml:space="preserve">2 Collar nuts M24x1.5  </t>
  </si>
  <si>
    <t xml:space="preserve">2 Collar nuts M30x1.5  </t>
  </si>
  <si>
    <t xml:space="preserve">2 Collar nuts M38x1.5  </t>
  </si>
  <si>
    <t>2 Adapters M24x1.5 female to M30x1.5 male</t>
  </si>
  <si>
    <t>2 Adapters M24x1.5 male to M30x1.5 female</t>
  </si>
  <si>
    <t>2 Adapters M24x1.5 female to M30x1.5 female</t>
  </si>
  <si>
    <t>2 Adapters M24x1.5 male to M16x1 female</t>
  </si>
  <si>
    <t>2 Adapters M30x1.5 female to M38x1.5 male</t>
  </si>
  <si>
    <t>2 Adapters M30x1.5 male to M38x1.5 female</t>
  </si>
  <si>
    <t>2 Adapters M30x1.5 female to M38x1.5 female</t>
  </si>
  <si>
    <t>2 Adapters M30x1.5 female to NPT 3/4" male</t>
  </si>
  <si>
    <t>2 Adapters M30x1.5 female to NPT 3/4" female</t>
  </si>
  <si>
    <t>2 Adapters M30x1.5 female to NPT 1" male</t>
  </si>
  <si>
    <t>2 Adapters M30x1.5 female to NPT 1" female</t>
  </si>
  <si>
    <t>2 Adapters M30x1.5 female to tube 1"</t>
  </si>
  <si>
    <t>2 Adapters M38x1.5 female to NPT 1" male</t>
  </si>
  <si>
    <t>2 Adapters M38x1.5 female to NPT 1" female</t>
  </si>
  <si>
    <t>2 Adapters M38x1.5 female to tube 1"</t>
  </si>
  <si>
    <t>2 Adapters M24x1.5 female to M24x1.5 female</t>
  </si>
  <si>
    <t>F500</t>
  </si>
  <si>
    <t>F500 Recirculating cooler</t>
  </si>
  <si>
    <t>Cooling coil for counter-cooling with tap water</t>
  </si>
  <si>
    <t>MA</t>
  </si>
  <si>
    <t>MA Heating immersion circulator</t>
  </si>
  <si>
    <t>MA-6</t>
  </si>
  <si>
    <t>MA-12</t>
  </si>
  <si>
    <t>MA-26</t>
  </si>
  <si>
    <t>F12-MA</t>
  </si>
  <si>
    <t>FP35-MA</t>
  </si>
  <si>
    <t>F25-MA</t>
  </si>
  <si>
    <t>F32-MA</t>
  </si>
  <si>
    <t>F33-MA</t>
  </si>
  <si>
    <t>F34-MA</t>
  </si>
  <si>
    <t>FP40-MA</t>
  </si>
  <si>
    <t>FP50-MA</t>
  </si>
  <si>
    <t>MA-4</t>
  </si>
  <si>
    <t>MA-4 Heating circulator</t>
  </si>
  <si>
    <t>MA-6 Heating circulator</t>
  </si>
  <si>
    <t>MA-12 Heating circulator</t>
  </si>
  <si>
    <t>MA-26 Heating circulator</t>
  </si>
  <si>
    <t>F12-MA Refrigerated/heating circulator</t>
  </si>
  <si>
    <t>FP35-MA Refrigerated/heating circulator</t>
  </si>
  <si>
    <t>F25-MA Refrigerated/heating circulator</t>
  </si>
  <si>
    <t>F32-MA Refrigerated/heating circulator</t>
  </si>
  <si>
    <t>F33-MA Refrigerated/heating circulator</t>
  </si>
  <si>
    <t>F34-MA Refrigerated/heating circulator</t>
  </si>
  <si>
    <t>FP40-MA Refrigerated/heating circulator</t>
  </si>
  <si>
    <t>FP50-MA Refrigerated/heating circulator</t>
  </si>
  <si>
    <t>2 Adapters M24x1.5 female to M16x1 male</t>
  </si>
  <si>
    <t>2 Adapters M24x1.5 female to NPT 1/4" female</t>
  </si>
  <si>
    <t>2 Adapters M24x1.5 female to NPT 3/8" female</t>
  </si>
  <si>
    <t>2 Adapters M24x1.5 female to NPT 1/2" female</t>
  </si>
  <si>
    <t>2 Adapters M24x1.5 female to NPT 3/4" female</t>
  </si>
  <si>
    <t>2 Adapters M24x1.5 female to NPT 1" female</t>
  </si>
  <si>
    <t>2 Adapters M24x1.5 female to NPT 1/4" male</t>
  </si>
  <si>
    <t>2 Adapters M24x1.5 female to NPT 3/8" male</t>
  </si>
  <si>
    <t>2 Adapters M24x1.5 female to NPT 1/2" male</t>
  </si>
  <si>
    <t>2 Adapters M24x1.5 female to NPT 3/4" male</t>
  </si>
  <si>
    <t>2 Adapters M24x1.5 female to NPT 1" male</t>
  </si>
  <si>
    <t>Adapter M24x1.5 male to M24x1.5 male</t>
  </si>
  <si>
    <t>Profibus DP Interface</t>
  </si>
  <si>
    <t>RS485 Interface</t>
  </si>
  <si>
    <t>Adapter M16x1 male to M16x1 male</t>
  </si>
  <si>
    <t>Adapter for metal tubing M10x1 male to M16x1 male</t>
  </si>
  <si>
    <t>Solenoid valve for tap water cooling 
(for tubing 8 mm inner dia.)</t>
  </si>
  <si>
    <t>Solenoid valve for tap water cooling
(for tubing 8 mm inner dia.)</t>
  </si>
  <si>
    <t>2 Barbed fittings for tubing 8 mm inner dia., M10x1</t>
  </si>
  <si>
    <t>950002503P3H0</t>
  </si>
  <si>
    <t>950002603P3H0</t>
  </si>
  <si>
    <t>HST Booster heater for SL-12</t>
  </si>
  <si>
    <t>HST Booster heater for FP40-HL</t>
  </si>
  <si>
    <t>2 Collar nuts M16x1 female</t>
  </si>
  <si>
    <t>1 Collar nut M10x1 male</t>
  </si>
  <si>
    <t>2 Adapters M16x1 female to NPT 1/4" male</t>
  </si>
  <si>
    <t>2 Adapters M16x1 female to 
NPT 1/4" female</t>
  </si>
  <si>
    <t>2 Adapters M16x1 female to NPT 3/8" male</t>
  </si>
  <si>
    <t>2 Adapters M16x1 female to 
NPT 3/8" female</t>
  </si>
  <si>
    <t>2 Adapters M16x1 female to NPT 1/2" male</t>
  </si>
  <si>
    <t>2 Adapters M16x1 female 
to NPT 1/2" female</t>
  </si>
  <si>
    <t>2 Adapters M16x1 male to NPT 1/4" female</t>
  </si>
  <si>
    <t>2 Adapters M16x1 female to tube 1/4" male</t>
  </si>
  <si>
    <t>2 Adapters M16x1 female to tube 3/8" male</t>
  </si>
  <si>
    <t>2 Adapters M16x1 female to tube 1/2" male</t>
  </si>
  <si>
    <t>2 Adapters M16x1 female to M16x1 female</t>
  </si>
  <si>
    <t>1 Adapter M16x1 male to BSP 1/2" female</t>
  </si>
  <si>
    <t>1 Adapter M16x1 male to BSP 3/4" female</t>
  </si>
  <si>
    <t>Solenoid valve for controlled tap water 
cooling with 2 m tubing 8 mm inner dia.</t>
  </si>
  <si>
    <t>Carrier tray for assembling 
test tube racks (max. 4)</t>
  </si>
  <si>
    <t>HT60-M3 High temperature circulator</t>
  </si>
  <si>
    <t>Hollow balls, Polypropylene, 20 mm dia., pack of 1000 pcs.</t>
  </si>
  <si>
    <t>9420801.T</t>
  </si>
  <si>
    <t>A80t</t>
  </si>
  <si>
    <t>9421801.T</t>
  </si>
  <si>
    <t>W80t</t>
  </si>
  <si>
    <t>F1000</t>
  </si>
  <si>
    <t>F1000 Recirculating cooler</t>
  </si>
  <si>
    <t>W91</t>
  </si>
  <si>
    <t>9421912.T</t>
  </si>
  <si>
    <t>W91t</t>
  </si>
  <si>
    <t>9421912.TT</t>
  </si>
  <si>
    <t>W91tt</t>
  </si>
  <si>
    <t>W91x</t>
  </si>
  <si>
    <t>9421913.T</t>
  </si>
  <si>
    <t>W91tx</t>
  </si>
  <si>
    <t>9421913.TT</t>
  </si>
  <si>
    <t>W91ttx</t>
  </si>
  <si>
    <t>W92</t>
  </si>
  <si>
    <t>9421922.T</t>
  </si>
  <si>
    <t>W92t</t>
  </si>
  <si>
    <t>9421922.TT</t>
  </si>
  <si>
    <t>W92tt</t>
  </si>
  <si>
    <t>W92x</t>
  </si>
  <si>
    <t>9421923.T</t>
  </si>
  <si>
    <t>W92tx</t>
  </si>
  <si>
    <t>9421923.TT</t>
  </si>
  <si>
    <t>W92ttx</t>
  </si>
  <si>
    <t>Twin distributing adapter M24x1.5, isolated, 
1x M24x1.5 female to 2x M24x1.5 male</t>
  </si>
  <si>
    <t>Quad distributing adapter M24x1.5, isolated, 
1x M24x1.5 female to 4x M24x1.5 male</t>
  </si>
  <si>
    <t>Twin distributing adapter M30x1.5, isolated, 
1x M30x1.5 female to 2x M30x1.5 male</t>
  </si>
  <si>
    <t>Quad distributing adapter M30x1.5, isolated, 
1x M30x1.5 female to 4x M30x1.5 male</t>
  </si>
  <si>
    <t>Twin distributing adapter M38x1.5, isolated, 
1x M38x1.5 female to 2x M38x1.5 male</t>
  </si>
  <si>
    <t>Quad distributing adapter M38x1.5, isolated, 
1x M38x1.5 female to 4x M38x1.5 male</t>
  </si>
  <si>
    <t>Twin distributing adapter M24x1.5, 
1x M24x1.5 female to 2x M24x1.5 male</t>
  </si>
  <si>
    <t>Quad distributing adapter M24x1.5,  
1x M24x1.5 female to 4x M24x1.5 male</t>
  </si>
  <si>
    <t>Twin distributing adapter M30x1.5, 
1x M30x1.5 female to 2x M30x1.5 male</t>
  </si>
  <si>
    <t>Quad distributing adapter M30x1.5,  
1x M30x1.5 female to 4x M30x1.5 male</t>
  </si>
  <si>
    <t>Twin distributing adapter M38x1.5,  
1x M38x1.5 female to 2x M38x1.5 male</t>
  </si>
  <si>
    <t>Quad distributing adapter M38x1.5,  
1x M38x1.5 female to 4x M38x1.5 male</t>
  </si>
  <si>
    <t>2 Adapters M30x1.5 female to M30x1.5 female</t>
  </si>
  <si>
    <t>2 Adapters M38x1.5 female to M38x1.5 female</t>
  </si>
  <si>
    <t>External pressure sensor M30x1.5 male</t>
  </si>
  <si>
    <t>External pressure sensor M38x1.5 male</t>
  </si>
  <si>
    <t>2 Elbow fittings 90°, M16x1 female/male, side length 2 x 54 mm</t>
  </si>
  <si>
    <t>2 Elbow fittings 90°, M16x1 female/male, side length 2 x 54 mm / 2 x 120 mm</t>
  </si>
  <si>
    <t>Thermal HL30 bath fluid 10 liters 
(-30...+90 °C)</t>
  </si>
  <si>
    <t>Thermal HL30 bath fluid 5 liters 
(-30...+90 °C)</t>
  </si>
  <si>
    <t>Thermal HL60 bath fluid 10 liters 
(-60...+250 °C)</t>
  </si>
  <si>
    <t>Thermal HL60 bath fluid 5 liters 
(-60...+250 °C)</t>
  </si>
  <si>
    <t>Air filter for AWC100</t>
  </si>
  <si>
    <t>Filter insert for AWC100</t>
  </si>
  <si>
    <t>1.5 m Flexible braided tubing G 3/4"
(-30...+100 °C)
with 2 straight fittings with cap nut
for cooling water connection</t>
  </si>
  <si>
    <t>2 m Flexible braided tubing G 3/4"
(-30...+100 °C)
with 2 straight fittings with cap nut
for cooling water connection</t>
  </si>
  <si>
    <t>1.5 m Flexible braided tubing G 3/4"
(-30...+100 °C)
1 straight fitting / 1 elbow fitting 90°, both with cap nut for cooling water connection</t>
  </si>
  <si>
    <t>2 m Flexible braided tubing G 3/4"
(-30...+100 °C)
1 straight fitting / 1 elbow fitting 90°, both with cap nut for cooling water connection</t>
  </si>
  <si>
    <t>DI-filter cartridge for DI-filter housing</t>
  </si>
  <si>
    <t>1 m CR tubing, 8 mm inner dia. 
(-30...+120 °C)</t>
  </si>
  <si>
    <t>1 m CR tubing, 10 mm inner dia.
(-30...+120 °C)</t>
  </si>
  <si>
    <t>1 m CR tubing, 12 mm inner dia. 
(-30...+120 °C)</t>
  </si>
  <si>
    <t>1 m Viton tubing, 8 mm inner dia.
(-35...+200 °C)</t>
  </si>
  <si>
    <t>1 m Viton tubing, 10 mm inner dia.
(-35...+200 °C)</t>
  </si>
  <si>
    <t>1 m Viton tubing, 12 mm inner dia.
(-35...+200 °C)</t>
  </si>
  <si>
    <t>2 Adapters M24x1.5 male to barbed fittings 12 mm</t>
  </si>
  <si>
    <t>FT903</t>
  </si>
  <si>
    <t>FT903 Immersion cooler</t>
  </si>
  <si>
    <t>4-EtherNet / RS232 Converter
Moxa Nport 4</t>
  </si>
  <si>
    <t>J11</t>
  </si>
  <si>
    <t>8-EtherNet / RS232 Converter
Moxa Nport 8</t>
  </si>
  <si>
    <t>WLAN / RS232 Converter
Moxa Nport 2150</t>
  </si>
  <si>
    <t>2 Channel WLAN / RS232 Converter
Moxa Nport 2250</t>
  </si>
  <si>
    <t>ATEX Tablet Agile X</t>
  </si>
  <si>
    <t>EtherNet / RS232 interface converter
for JULABO instruments with RS232</t>
  </si>
  <si>
    <t>A45</t>
  </si>
  <si>
    <t>9420452.T</t>
  </si>
  <si>
    <t>A45t</t>
  </si>
  <si>
    <t>PRESTO A45 Highly dynamic temperature control system</t>
  </si>
  <si>
    <t>PRESTO A45t Highly dynamic temperature control system</t>
  </si>
  <si>
    <t>PRESTO A80 Highly dynamic temperature control system</t>
  </si>
  <si>
    <t>PRESTO A80t Highly dynamic temperature control system</t>
  </si>
  <si>
    <t>PRESTO W40 Highly dynamic temperature control system</t>
  </si>
  <si>
    <t>PRESTO W80 Highly dynamic temperature control system</t>
  </si>
  <si>
    <t>PRESTO W80t Highly dynamic temperature control system</t>
  </si>
  <si>
    <t>PRESTO W91 Highly dynamic temperature control system</t>
  </si>
  <si>
    <t>PRESTO W91t Highly dynamic temperature control system</t>
  </si>
  <si>
    <t>PRESTO W91tt Highly dynamic temperature control system</t>
  </si>
  <si>
    <t>PRESTO W91x Highly dynamic temperature control system</t>
  </si>
  <si>
    <t>PRESTO W91tx Highly dynamic temperature control system</t>
  </si>
  <si>
    <t>PRESTO W91ttx Highly dynamic temperature control system</t>
  </si>
  <si>
    <t>PRESTO W92 Highly dynamic temperature control system</t>
  </si>
  <si>
    <t>PRESTO W92t Highly dynamic temperature control system</t>
  </si>
  <si>
    <t>PRESTO W92tt Highly dynamic temperature control system</t>
  </si>
  <si>
    <t>PRESTO W92x Highly dynamic temperature control system</t>
  </si>
  <si>
    <t>PRESTO W92tx Highly dynamic temperature control system</t>
  </si>
  <si>
    <t>PRESTO W92ttx Highly dynamic temperature control system</t>
  </si>
  <si>
    <t>PB-2 Option: integrated Profibus DP
for PRESTO + Forte HT</t>
  </si>
  <si>
    <t>Module with Pt100 connector to connect 2nd external Pt100 sensor for PRESTO models from A40</t>
  </si>
  <si>
    <t>Filter mat for PRESTO A30</t>
  </si>
  <si>
    <t>Filter mat for PRESTO A40</t>
  </si>
  <si>
    <t xml:space="preserve">Filter mat for PRESTO A80  </t>
  </si>
  <si>
    <t>PRESTO A30 Highly dynamic temperature control system</t>
  </si>
  <si>
    <t>PRESTO A40 Highly dynamic temperature control system</t>
  </si>
  <si>
    <t>Filter mat for PRESTO A45/A45t</t>
  </si>
  <si>
    <t>1.5 m Metal tubing, triple-insulated, 
2 fittings M16x1 female (-100...+350 °C)</t>
  </si>
  <si>
    <t>3 m Metal tubing, triple-insulated, 
2 fittings M16x1 female (-100...+350 °C)</t>
  </si>
  <si>
    <t>0.5 m Metal tubing, insulated, 
2 fittings M16x1 female (-50...+200 °C)</t>
  </si>
  <si>
    <t>1 m Metal tubing, insulated, 
2 fittings M16x1 female (-50...+200 °C)</t>
  </si>
  <si>
    <t>0.5 m Metal tubing, triple-insulated, 
2 fittings M16x1 female (-100...+350 °C)</t>
  </si>
  <si>
    <t>1 m Metal tubing, triple-insulated, 
2 fittings M16x1 female (-100...+350 °C)</t>
  </si>
  <si>
    <t>1.5 m Metal tubing, insulated, 
2 fittings M16x1 female (-50...+200 °C)</t>
  </si>
  <si>
    <t>3 m Metal tubing, insulated, 
2 fittings M16x1 female (-50...+200 °C)</t>
  </si>
  <si>
    <t>1 m Metal tubing, triple-insulated, 
2 fittings M24x1.5 female (-100...+350 °C)</t>
  </si>
  <si>
    <t>1.5 m Metal tubing, triple-insulated, 
2 fittings M24x1.5 female (-100...+350 °C)</t>
  </si>
  <si>
    <t>2 m Metal tubing, triple-insulated, 
2 fittings M24x1.5 female (-100...+350 °C)</t>
  </si>
  <si>
    <t>3 m Metal tubing, triple-insulated, 
2 fittings M24x1.5 female (-100...+350 °C)</t>
  </si>
  <si>
    <t>Solenoid valve set for loop circuit 
(-10…+130 °C), M16x1</t>
  </si>
  <si>
    <t>Solenoid valve set for 
'SemiChill' Recirculating Coolers 
temperature range -10…+130 °C
including: 1 solenoid valve and 
1 back pressure valve</t>
  </si>
  <si>
    <t>Test tube rack for 28 tubes 16/17 mm dia., 
to +150 °C</t>
  </si>
  <si>
    <t>Test tube rack for 38 tubes 12/13 mm dia., 
to +150 °C</t>
  </si>
  <si>
    <t>Drain tap (-30…+200 °C)</t>
  </si>
  <si>
    <t>Drain tap (-20…+150 °C)</t>
  </si>
  <si>
    <t>Shut-off valve for loop circuit (-10…+100 °C), M16x1</t>
  </si>
  <si>
    <t>Shut-off valve for loop circuit (-30…+200 °C), M16x1</t>
  </si>
  <si>
    <t>2 Tube clamps, size 2
for tubing 10 to 12 mm ID or 
reinforced tubing 8 mm ID</t>
  </si>
  <si>
    <t xml:space="preserve">M+R in-line Pt100 sensor M30x1.5 male, 
with 1.5 m cable </t>
  </si>
  <si>
    <t xml:space="preserve">M+R in-line Pt100 sensor M38x1.5 male, 
with 1.5 m cable </t>
  </si>
  <si>
    <t>SCB Converter Box
Stakei to potential free change over contact</t>
  </si>
  <si>
    <t>A85</t>
  </si>
  <si>
    <t>PRESTO A85 Highly dynamic temperature control system</t>
  </si>
  <si>
    <t>9420852.T</t>
  </si>
  <si>
    <t>A85t</t>
  </si>
  <si>
    <t>PRESTO A85t Highly dynamic temperature control system</t>
  </si>
  <si>
    <t>W85</t>
  </si>
  <si>
    <t>W85t</t>
  </si>
  <si>
    <t>9421852.T</t>
  </si>
  <si>
    <t>PRESTO W85 Highly dynamic temperature control system</t>
  </si>
  <si>
    <t>PRESTO W85t Highly dynamic temperature control system</t>
  </si>
  <si>
    <t>J01</t>
  </si>
  <si>
    <t>C-BT5</t>
  </si>
  <si>
    <t>C-BT9</t>
  </si>
  <si>
    <t>C-BT19</t>
  </si>
  <si>
    <t>C-BT27</t>
  </si>
  <si>
    <t>C-B5</t>
  </si>
  <si>
    <t>C-B13</t>
  </si>
  <si>
    <t>C-B17</t>
  </si>
  <si>
    <t>C-B27</t>
  </si>
  <si>
    <t>CD-BT5</t>
  </si>
  <si>
    <t>CD-BT19</t>
  </si>
  <si>
    <t>CD-BT27</t>
  </si>
  <si>
    <t>CD-B5</t>
  </si>
  <si>
    <t>CD-B13</t>
  </si>
  <si>
    <t>CD-B17</t>
  </si>
  <si>
    <t>CD-B19</t>
  </si>
  <si>
    <t>CD-B27</t>
  </si>
  <si>
    <t>CD-B33</t>
  </si>
  <si>
    <t>CD-B39</t>
  </si>
  <si>
    <t>CD-BC4</t>
  </si>
  <si>
    <t>CD-BC6</t>
  </si>
  <si>
    <t>CD-BC12</t>
  </si>
  <si>
    <t>CD-BC26</t>
  </si>
  <si>
    <t>CD-200F</t>
  </si>
  <si>
    <t>J02</t>
  </si>
  <si>
    <t>CD-201F</t>
  </si>
  <si>
    <t>CD-300F</t>
  </si>
  <si>
    <t>CD-600F</t>
  </si>
  <si>
    <t>J20</t>
  </si>
  <si>
    <t>Stand attachment with rod 200x12 mm dia. for CORIO C/CD</t>
  </si>
  <si>
    <t>Assembly cooling coil for CORIO CD</t>
  </si>
  <si>
    <t>Installation cooling for CORIO C/CD</t>
  </si>
  <si>
    <t>Extendable bridge for CORIO C/CD, extendable from 330 mm to 680 mm</t>
  </si>
  <si>
    <t>Stainless steel bridge including assembly frame for CORIO C-B13/17/19/27, C-BT19/27</t>
  </si>
  <si>
    <t>Stainless steel bridge including assembly frame for CORIO C-B5, C-BT19/27</t>
  </si>
  <si>
    <t>Bath cover with built-in heat exchanger
for bath BC4/BC6, 200F/201F/300F</t>
  </si>
  <si>
    <t>Bath cover with built-in heat exchanger 
for bath BC12, 600F</t>
  </si>
  <si>
    <t>Lift-up gable bath cover for B13/B17</t>
  </si>
  <si>
    <t>Lift-up gable bath cover for B19/B27, BT19/BT27</t>
  </si>
  <si>
    <t>Lift-up gable bath cover for B33</t>
  </si>
  <si>
    <t>Flat bath cover for B13/B17</t>
  </si>
  <si>
    <t>Flat bath cover for B19/B27, 
BT19/BT27</t>
  </si>
  <si>
    <t>Flat bath cover for B33</t>
  </si>
  <si>
    <t>Flat bath cover for B39</t>
  </si>
  <si>
    <t>Flat bath cover for B5/BT5</t>
  </si>
  <si>
    <t>High grade plastic test tube rack, up to +100 °C, for 60 tubes 100 x 16/17 mm dia.</t>
  </si>
  <si>
    <t>High grade plastic test tube rack, up to +100 °C, for 90 tubes 75 x 12/13 mm dia.</t>
  </si>
  <si>
    <t>High grade plastic test tube rack, up to +100 °C, for 21 tubes 30 mm dia.</t>
  </si>
  <si>
    <t>Stainless steel test tube rack, up to +150 °C, for 30 tubes 100 x 17 mm dia.</t>
  </si>
  <si>
    <t>Stainless steel test tube rack, up to +150 °C, for 42 tubes 75 x 12/13 mm dia.</t>
  </si>
  <si>
    <t>Stainless steel test tube rack, up to +150 °C, for 42 tubes 40 x 10/11 mm dia.</t>
  </si>
  <si>
    <t>Stainless steel test tube rack, up to +150 °C, for 10 Falcon tubes 50 ml</t>
  </si>
  <si>
    <t>Immersion-height adjustable platform for B19/B27</t>
  </si>
  <si>
    <t>Immersion-height adjustable platform for B13/B17</t>
  </si>
  <si>
    <t>C</t>
  </si>
  <si>
    <t>C-B19</t>
  </si>
  <si>
    <t>CD</t>
  </si>
  <si>
    <t>Fluid-Gas Heat Exchanger</t>
  </si>
  <si>
    <t>Pt100 Precision reference sensor, 
180 x 4 mm dia., stainless steel, 
1 m cable to RS232</t>
  </si>
  <si>
    <t>CORIO C Immersion circulator</t>
  </si>
  <si>
    <t>CORIO C-BT5 Open heating bath circulator</t>
  </si>
  <si>
    <t>CORIO C-BT9 Open heating bath circulator</t>
  </si>
  <si>
    <t>CORIO C-BT19 Open heating bath circulator</t>
  </si>
  <si>
    <t>CORIO C-BT27 Open heating bath circulator</t>
  </si>
  <si>
    <t>CORIO C-B5 Open heating bath circulator</t>
  </si>
  <si>
    <t>CORIO C-B13 Open heating bath circulator</t>
  </si>
  <si>
    <t>CORIO C-B17 Open heating bath circulator</t>
  </si>
  <si>
    <t>CORIO C-B19 Open heating bath circulator</t>
  </si>
  <si>
    <t>CORIO C-B27 Open heating bath circulator</t>
  </si>
  <si>
    <t>CORIO CD Immersion circulator</t>
  </si>
  <si>
    <t>CORIO CD-BT5 Open heating bath circulator</t>
  </si>
  <si>
    <t>CORIO CD-BT19 Open heating bath circulator</t>
  </si>
  <si>
    <t>CORIO CD-BT27 Open heating bath circulator</t>
  </si>
  <si>
    <t>CORIO CD-B5 Open heating bath circulator</t>
  </si>
  <si>
    <t>CORIO CD-B13 Open heating bath circulator</t>
  </si>
  <si>
    <t>CORIO CD-B17 Open heating bath circulator</t>
  </si>
  <si>
    <t>CORIO CD-B19 Open heating bath circulator</t>
  </si>
  <si>
    <t>CORIO CD-B27 Open heating bath circulator</t>
  </si>
  <si>
    <t>CORIO CD-B33 Open heating bath circulator</t>
  </si>
  <si>
    <t>CORIO CD-B39 Open heating bath circulator</t>
  </si>
  <si>
    <t>CORIO CD-BC4 Heating circulator</t>
  </si>
  <si>
    <t>CORIO CD-BC6 Heating circulator</t>
  </si>
  <si>
    <t>CORIO CD-BC12 Heating circulator</t>
  </si>
  <si>
    <t>CORIO CD-BC26 Heating circulator</t>
  </si>
  <si>
    <t>CORIO CD-200F Refrigerated/heating circulator</t>
  </si>
  <si>
    <t>CORIO CD-201F Refrigerated/heating circulator</t>
  </si>
  <si>
    <t>CORIO CD-300F Refrigerated/heating circulator</t>
  </si>
  <si>
    <t>CORIO CD-600F Refrigerated/heating circulator</t>
  </si>
  <si>
    <t>Filter mat for PRESTO A85/A85t</t>
  </si>
  <si>
    <t>W50</t>
  </si>
  <si>
    <t>PRESTO W50 Highly dynamic temperature control system</t>
  </si>
  <si>
    <t>9421502.T</t>
  </si>
  <si>
    <t>W50t</t>
  </si>
  <si>
    <t>PRESTO W50t Highly dynamic temperature control system</t>
  </si>
  <si>
    <t>plus Verpackungskosten 75,00 EUR netto
plus packing charges 75,00 EUR net</t>
  </si>
  <si>
    <t>plus Verpackungskosten 150,00 EUR netto
plus packing charges 150,00 EUR net</t>
  </si>
  <si>
    <t>plus Verpackungskosten 300,00 EUR netto
plus packing charges 300,00 EUR net</t>
  </si>
  <si>
    <t>Manufacturer's testing certificate for JULABO unit without built-in cooling</t>
  </si>
  <si>
    <t>Pump set, for CORIO CD immersion circulator, 
with pump connectors M16x1</t>
  </si>
  <si>
    <t>Booster Pump (magnetically coupled), 2.1 bar</t>
  </si>
  <si>
    <t>Manufacturer's testing certificate for JULABO cooling unit up to 1 kW cooling power/+20 °C</t>
  </si>
  <si>
    <t>Manufacturer's testing certificate for JULABO cooling unit from 1 kW cooling power/+20 °C</t>
  </si>
  <si>
    <t>Stainless steel bath tank B5, up to +150 °C</t>
  </si>
  <si>
    <t>Stainless steel bath tank B13, up to +150 °C</t>
  </si>
  <si>
    <t>Stainless steel bath tank B17, up to +150 °C</t>
  </si>
  <si>
    <t>Stainless steel bath tank B19, up to +150 °C</t>
  </si>
  <si>
    <t>Stainless steel bath tank B27, up to +150 °C</t>
  </si>
  <si>
    <t>Stainless steel bath tank B33, up to +150 °C</t>
  </si>
  <si>
    <t>Stainless steel bath tank B39, up to +150 °C</t>
  </si>
  <si>
    <t>Transparent bath tank BT5, up to +100 °C</t>
  </si>
  <si>
    <t>Transparent bath tank BT9, up to +100 °C</t>
  </si>
  <si>
    <t>Transparent bath tank BT19, up to +100 °C</t>
  </si>
  <si>
    <t>Transparent bath tank BT27, up to +100 °C</t>
  </si>
  <si>
    <t>1 m Silicone tubing 12 mm ID x 16 mm OD
(-50...+180 °C)</t>
  </si>
  <si>
    <t>1 m Silicone tubing 8 mm ID x 10 mm OD
(-50...+180 °C)</t>
  </si>
  <si>
    <t>1 m PTFE tubing 12 mm ID x 14 mm OD
(-60...+180 °C)</t>
  </si>
  <si>
    <t>1 m PTFE tubing 8 mm ID x 10 mm OD
(-60...+180 °C)</t>
  </si>
  <si>
    <t>USB interface cable 2 m, type A-B</t>
  </si>
  <si>
    <t>CD-601F</t>
  </si>
  <si>
    <t>CORIO CD-601F Refrigerated/heating circulator</t>
  </si>
  <si>
    <t>CD-900F</t>
  </si>
  <si>
    <t>CD-1000F</t>
  </si>
  <si>
    <t>CD-1001F</t>
  </si>
  <si>
    <t>CORIO CD-900F Refrigerated/heating circulator</t>
  </si>
  <si>
    <t>CORIO CD-1000F Refrigerated/heating circulator</t>
  </si>
  <si>
    <t>CORIO CD-1001F Refrigerated/heating circulator</t>
  </si>
  <si>
    <t>Transparent bath cover for 1001F</t>
  </si>
  <si>
    <t>Basket for 1001F
for 20 bottles 0.33 / 0.5 liters stainless steel</t>
  </si>
  <si>
    <t>Immersion-height adjustable platform for 900F/BC26</t>
  </si>
  <si>
    <t>External Pt100 sensor 200 x 6 mm dia., 
stainless steel/PTFE coated, -75…+250 °C, 3 m cable</t>
  </si>
  <si>
    <t>External Pt100 sensor 300 x 6 mm dia., 
stainless steel/PTFE coated, -75…+250 °C, 3 m cable</t>
  </si>
  <si>
    <t>External Pt100 sensor 900 x 6 mm dia., 
stainless steel/PTFE coated, -75…+250 °C, 3 m cable</t>
  </si>
  <si>
    <t>External Pt100 sensor 600 x 6 mm dia., 
stainless steel/PTFE coated, -75…+250 °C, 3 m cable</t>
  </si>
  <si>
    <t>External Pt100 sensor 1200 x 6 mm dia., 
stainless steel/PTFE coated, -75…+250 °C, 3 m cable</t>
  </si>
  <si>
    <t>M+R in-line Pt100 sensor M16x1 male, 
with 1.5 m cable</t>
  </si>
  <si>
    <t>M+R in-line Pt100 sensor M24x1.5 male, 
with 1.5 m cable</t>
  </si>
  <si>
    <t>Shut-off valve M16x1 female/male 
(-60…+200 °C)</t>
  </si>
  <si>
    <t>Shut-off valve M24x1.5 female/male 
(-60…+200 °C)</t>
  </si>
  <si>
    <t>Shut-off valve M30x1.5 female/male 
(-60…+200 °C)</t>
  </si>
  <si>
    <t>Shut-off valve M38x1.5 female/male 
(-60…+200 °C)</t>
  </si>
  <si>
    <t>Descaling agent (1 liter)</t>
  </si>
  <si>
    <t>PURA 4</t>
  </si>
  <si>
    <t>PURA 4 Water bath</t>
  </si>
  <si>
    <t>PURA 10</t>
  </si>
  <si>
    <t>PURA 10 Water bath</t>
  </si>
  <si>
    <t>PURA 14</t>
  </si>
  <si>
    <t>PURA 14 Water bath</t>
  </si>
  <si>
    <t>PURA 22</t>
  </si>
  <si>
    <t>PURA 22 Water bath</t>
  </si>
  <si>
    <t>PURA 30</t>
  </si>
  <si>
    <t>PURA 30 Water bath</t>
  </si>
  <si>
    <t>Flat bath cover PURA 10 
with 4 openings 92 mm dia. and sets of rings</t>
  </si>
  <si>
    <t>Flat bath cover PURA 10 
with 1 opening 190 mm dia. and set of rings</t>
  </si>
  <si>
    <t>Flat bath cover PURA 14 
with 6 openings 92 mm dia. and sets of rings</t>
  </si>
  <si>
    <t>Flat bath cover PURA 22 
with 8 openings 92 mm dia. and sets of rings</t>
  </si>
  <si>
    <t>Flat bath cover PURA 22 
with 6 openings 115 mm dia. and sets of rings</t>
  </si>
  <si>
    <t>Flat bath cover PURA 22 
with 2 openings 190 mm dia. and sets of rings</t>
  </si>
  <si>
    <t>Flat bath cover PURA 30 
with 10 openings 115 mm dia. and sets of rings</t>
  </si>
  <si>
    <t>Flat bath cover PURA 30 
with 3 openings 190 mm dia. and sets of rings</t>
  </si>
  <si>
    <t>Lift-up bath cover for PURA 4 transparent</t>
  </si>
  <si>
    <t>Lift-up bath cover for PURA 10 transparent</t>
  </si>
  <si>
    <t>Lift-up bath cover for PURA 14 transparent</t>
  </si>
  <si>
    <t>Lift-up bath cover for PURA 22 transparent</t>
  </si>
  <si>
    <t>Lift-up bath cover for PURA 30 transparent</t>
  </si>
  <si>
    <t>Stents lifter for PURA 4</t>
  </si>
  <si>
    <t>Hygiene insert for PURA 4 stainless steel</t>
  </si>
  <si>
    <t>Lift-up Makrolon cover 
for SW22, SW23, TW20</t>
  </si>
  <si>
    <t>Lift-up bath cover, stainless steel for SW22/23, TW20</t>
  </si>
  <si>
    <t>1 m Metal tubing, triple insulated, with 2 fittings M30x1.5 female (-100...+350 °C)</t>
  </si>
  <si>
    <t>1.5 m Metal tubing, triple insulated, with 2 fittings M30x1.5 female (-100...+350 °C)</t>
  </si>
  <si>
    <t>2 m Metal tubing, triple insulated, with 2 fittings M30x1.5 female (-100...+350 °C)</t>
  </si>
  <si>
    <t>3 m Metal tubing, triple insulated, with 2 fittings M30x1.5 female (-100...+350 °C)</t>
  </si>
  <si>
    <t>5 m Metal tubing, triple insulated, with 2 fittings M30x1.5 female (-100...+350 °C)</t>
  </si>
  <si>
    <t>1.5 m Metal tubing, triple insulated, with 2 fittings M38x1.5 female (-100...+350 °C)</t>
  </si>
  <si>
    <t>2 m Metal tubing, triple insulated, with 2 fittings M38x1.5 female (-100...+350 °C)</t>
  </si>
  <si>
    <t>3 m Metal tubing, triple insulated, with 2 fittings M38x1.5 female (-100...+350 °C)</t>
  </si>
  <si>
    <t>5 m Metal tubing, triple insulated, with 2 fittings M38x1.5 female (-100...+350 °C)</t>
  </si>
  <si>
    <t>RJ45 cable, length 5 m</t>
  </si>
  <si>
    <t>RS232 interface cable, length 2.5 m</t>
  </si>
  <si>
    <t>RS232 interface cable, length 5 m
9-pole/9-pole</t>
  </si>
  <si>
    <t>RS232 interface cable, length 3 m</t>
  </si>
  <si>
    <t>USB 2.0 Repeater extension cable, 
length 5 m</t>
  </si>
  <si>
    <t>USB 2.0 Repeater extension cable, 
length 10 m</t>
  </si>
  <si>
    <t>REO TRADE</t>
  </si>
  <si>
    <t>CENY bez DPH</t>
  </si>
  <si>
    <t>standardní</t>
  </si>
  <si>
    <r>
      <t>JULABO</t>
    </r>
    <r>
      <rPr>
        <sz val="12"/>
        <color indexed="18"/>
        <rFont val="Arial Narrow"/>
        <family val="2"/>
        <charset val="238"/>
      </rPr>
      <t xml:space="preserve"> </t>
    </r>
  </si>
  <si>
    <t>Order No.</t>
  </si>
  <si>
    <t>Objednací číslo</t>
  </si>
  <si>
    <t>Model - typ</t>
  </si>
  <si>
    <t>přístroje</t>
  </si>
  <si>
    <t>P Ř Í S L U Š E N S T V Í  -  A C C E S S O R I E S</t>
  </si>
  <si>
    <t>RABAT</t>
  </si>
  <si>
    <r>
      <t>Thermal H335 bath fluid 10 liters
(+30…+335°C) - THERMINOL</t>
    </r>
    <r>
      <rPr>
        <b/>
        <vertAlign val="superscript"/>
        <sz val="10"/>
        <rFont val="Arial Narrow"/>
        <family val="2"/>
        <charset val="238"/>
      </rPr>
      <t xml:space="preserve">® </t>
    </r>
    <r>
      <rPr>
        <b/>
        <sz val="10"/>
        <rFont val="Arial Narrow"/>
        <family val="2"/>
        <charset val="238"/>
      </rPr>
      <t>66 *
* Trademark of Solutia Inc.</t>
    </r>
  </si>
  <si>
    <r>
      <t>Thermal H335 bath fluid 5 liters
(+30…+335°C) - THERMINOL</t>
    </r>
    <r>
      <rPr>
        <b/>
        <vertAlign val="superscript"/>
        <sz val="10"/>
        <rFont val="Arial Narrow"/>
        <family val="2"/>
        <charset val="238"/>
      </rPr>
      <t xml:space="preserve">® </t>
    </r>
    <r>
      <rPr>
        <b/>
        <sz val="10"/>
        <rFont val="Arial Narrow"/>
        <family val="2"/>
        <charset val="238"/>
      </rPr>
      <t>66 *
* Trademark of Solutia Inc.</t>
    </r>
  </si>
  <si>
    <t>EURO Price 2017  EXW
EUR</t>
  </si>
  <si>
    <t>P O Z N Á M K Y</t>
  </si>
  <si>
    <r>
      <t>Spojení</t>
    </r>
    <r>
      <rPr>
        <b/>
        <sz val="8"/>
        <rFont val="Arial Black"/>
        <family val="2"/>
        <charset val="238"/>
      </rPr>
      <t xml:space="preserve"> </t>
    </r>
    <r>
      <rPr>
        <b/>
        <sz val="12"/>
        <rFont val="Arial Black"/>
        <family val="2"/>
        <charset val="238"/>
      </rPr>
      <t>:</t>
    </r>
  </si>
  <si>
    <t>E: Jilek@reotrade.cz</t>
  </si>
  <si>
    <t>Extra sleva</t>
  </si>
  <si>
    <t>F: 23551-3083</t>
  </si>
  <si>
    <t>Bellušova 40</t>
  </si>
  <si>
    <t>NC-DDU PRAHA</t>
  </si>
  <si>
    <t>T: 23551-4663</t>
  </si>
  <si>
    <t>155 00</t>
  </si>
  <si>
    <t>P R A H A   5</t>
  </si>
  <si>
    <r>
      <t>O b c h o d n í</t>
    </r>
    <r>
      <rPr>
        <b/>
        <sz val="12"/>
        <color indexed="13"/>
        <rFont val="Arial"/>
        <family val="2"/>
        <charset val="238"/>
      </rPr>
      <t xml:space="preserve">   </t>
    </r>
    <r>
      <rPr>
        <b/>
        <sz val="14"/>
        <color indexed="13"/>
        <rFont val="Arial"/>
        <family val="2"/>
        <charset val="238"/>
      </rPr>
      <t>s l e v a</t>
    </r>
  </si>
  <si>
    <t>NC</t>
  </si>
  <si>
    <t>ZISK</t>
  </si>
  <si>
    <t>Balné</t>
  </si>
  <si>
    <t>Dopr.</t>
  </si>
  <si>
    <t>RSK</t>
  </si>
  <si>
    <r>
      <rPr>
        <b/>
        <sz val="12"/>
        <color rgb="FF00CC00"/>
        <rFont val="Arial Narrow"/>
        <family val="2"/>
        <charset val="238"/>
      </rPr>
      <t>po slevě</t>
    </r>
    <r>
      <rPr>
        <b/>
        <sz val="11"/>
        <color rgb="FF00CC00"/>
        <rFont val="Arial"/>
        <family val="2"/>
        <charset val="238"/>
      </rPr>
      <t xml:space="preserve"> </t>
    </r>
    <r>
      <rPr>
        <b/>
        <sz val="11"/>
        <color rgb="FF00CC00"/>
        <rFont val="Arial Black"/>
        <family val="2"/>
        <charset val="238"/>
      </rPr>
      <t>2%</t>
    </r>
  </si>
  <si>
    <t>Bath attachment clamp for CORIO C/CD immersion circulators, for wall thickness up to 30mm</t>
  </si>
  <si>
    <t>0-499</t>
  </si>
  <si>
    <t>499-999</t>
  </si>
  <si>
    <t>999-2999</t>
  </si>
  <si>
    <t>ZDARMA</t>
  </si>
  <si>
    <t>Na dotaz</t>
  </si>
  <si>
    <r>
      <t xml:space="preserve">Water bath protective media 'Aqua-Stabil' </t>
    </r>
    <r>
      <rPr>
        <b/>
        <sz val="10"/>
        <rFont val="Arial Black"/>
        <family val="2"/>
        <charset val="238"/>
      </rPr>
      <t>1</t>
    </r>
    <r>
      <rPr>
        <b/>
        <sz val="10"/>
        <rFont val="Arial Narrow"/>
        <family val="2"/>
        <charset val="238"/>
      </rPr>
      <t xml:space="preserve"> bottle 100ml
6 bottles, 100 ml each</t>
    </r>
  </si>
  <si>
    <t>CENY  jsou včetně dopravy na místo určení k zákazníkovi u dražších přístrojů je v ceně  INSTALACE</t>
  </si>
  <si>
    <r>
      <t xml:space="preserve">CENY  jsou se splatností do </t>
    </r>
    <r>
      <rPr>
        <b/>
        <sz val="12"/>
        <color indexed="11"/>
        <rFont val="Arial Black"/>
        <family val="2"/>
        <charset val="238"/>
      </rPr>
      <t>14</t>
    </r>
    <r>
      <rPr>
        <b/>
        <sz val="12"/>
        <color indexed="10"/>
        <rFont val="Arial Black"/>
        <family val="2"/>
        <charset val="238"/>
      </rPr>
      <t xml:space="preserve"> dnů na fakturu po převzetí dodávky,  </t>
    </r>
    <r>
      <rPr>
        <b/>
        <sz val="12"/>
        <color indexed="11"/>
        <rFont val="Arial Black"/>
        <family val="2"/>
        <charset val="238"/>
      </rPr>
      <t>platba 100% předem = sleva</t>
    </r>
    <r>
      <rPr>
        <b/>
        <sz val="12"/>
        <color indexed="10"/>
        <rFont val="Arial Black"/>
        <family val="2"/>
        <charset val="238"/>
      </rPr>
      <t xml:space="preserve"> </t>
    </r>
    <r>
      <rPr>
        <b/>
        <sz val="12"/>
        <color indexed="11"/>
        <rFont val="Arial Black"/>
        <family val="2"/>
        <charset val="238"/>
      </rPr>
      <t>2%</t>
    </r>
  </si>
  <si>
    <r>
      <t>REO TRADE Praha,  RNDr.</t>
    </r>
    <r>
      <rPr>
        <sz val="8"/>
        <color indexed="17"/>
        <rFont val="Arial Black"/>
        <family val="2"/>
        <charset val="238"/>
      </rPr>
      <t xml:space="preserve"> </t>
    </r>
    <r>
      <rPr>
        <sz val="13"/>
        <color indexed="17"/>
        <rFont val="Arial Black"/>
        <family val="2"/>
        <charset val="238"/>
      </rPr>
      <t>Jiří JÍLEK</t>
    </r>
    <r>
      <rPr>
        <sz val="10"/>
        <color indexed="17"/>
        <rFont val="Arial Black"/>
        <family val="2"/>
        <charset val="238"/>
      </rPr>
      <t xml:space="preserve"> </t>
    </r>
    <r>
      <rPr>
        <sz val="13"/>
        <color indexed="17"/>
        <rFont val="Arial Black"/>
        <family val="2"/>
        <charset val="238"/>
      </rPr>
      <t>/</t>
    </r>
    <r>
      <rPr>
        <sz val="10"/>
        <color indexed="17"/>
        <rFont val="Arial Black"/>
        <family val="2"/>
        <charset val="238"/>
      </rPr>
      <t xml:space="preserve"> </t>
    </r>
    <r>
      <rPr>
        <sz val="13"/>
        <color indexed="17"/>
        <rFont val="Arial Black"/>
        <family val="2"/>
        <charset val="238"/>
      </rPr>
      <t>M:602 310 605</t>
    </r>
  </si>
  <si>
    <r>
      <t>JULABO</t>
    </r>
    <r>
      <rPr>
        <b/>
        <sz val="14"/>
        <color indexed="11"/>
        <rFont val="Arial Black"/>
        <family val="2"/>
        <charset val="238"/>
      </rPr>
      <t xml:space="preserve"> </t>
    </r>
    <r>
      <rPr>
        <b/>
        <sz val="28"/>
        <color indexed="11"/>
        <rFont val="Arial Black"/>
        <family val="2"/>
        <charset val="238"/>
      </rPr>
      <t>-</t>
    </r>
    <r>
      <rPr>
        <b/>
        <sz val="14"/>
        <color indexed="11"/>
        <rFont val="Arial Black"/>
        <family val="2"/>
        <charset val="238"/>
      </rPr>
      <t xml:space="preserve"> </t>
    </r>
    <r>
      <rPr>
        <b/>
        <sz val="28"/>
        <color indexed="11"/>
        <rFont val="Arial Black"/>
        <family val="2"/>
        <charset val="238"/>
      </rPr>
      <t>korunový</t>
    </r>
    <r>
      <rPr>
        <b/>
        <sz val="20"/>
        <color indexed="11"/>
        <rFont val="Arial Black"/>
        <family val="2"/>
        <charset val="238"/>
      </rPr>
      <t xml:space="preserve"> </t>
    </r>
    <r>
      <rPr>
        <b/>
        <sz val="28"/>
        <color indexed="11"/>
        <rFont val="Arial Black"/>
        <family val="2"/>
        <charset val="238"/>
      </rPr>
      <t>ceník</t>
    </r>
    <r>
      <rPr>
        <b/>
        <sz val="20"/>
        <color indexed="11"/>
        <rFont val="Arial Black"/>
        <family val="2"/>
        <charset val="238"/>
      </rPr>
      <t xml:space="preserve"> </t>
    </r>
    <r>
      <rPr>
        <b/>
        <sz val="28"/>
        <color indexed="11"/>
        <rFont val="Arial Black"/>
        <family val="2"/>
        <charset val="238"/>
      </rPr>
      <t>platný</t>
    </r>
    <r>
      <rPr>
        <b/>
        <sz val="20"/>
        <color indexed="11"/>
        <rFont val="Arial Black"/>
        <family val="2"/>
        <charset val="238"/>
      </rPr>
      <t xml:space="preserve"> </t>
    </r>
    <r>
      <rPr>
        <b/>
        <sz val="28"/>
        <color indexed="11"/>
        <rFont val="Arial Black"/>
        <family val="2"/>
        <charset val="238"/>
      </rPr>
      <t>od</t>
    </r>
    <r>
      <rPr>
        <b/>
        <sz val="20"/>
        <color indexed="11"/>
        <rFont val="Arial Black"/>
        <family val="2"/>
        <charset val="238"/>
      </rPr>
      <t xml:space="preserve"> </t>
    </r>
    <r>
      <rPr>
        <b/>
        <sz val="28"/>
        <color indexed="11"/>
        <rFont val="Arial Black"/>
        <family val="2"/>
        <charset val="238"/>
      </rPr>
      <t>1.1.2018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</si>
</sst>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.00\ [$€-1]"/>
    <numFmt numFmtId="165" formatCode="#,##0\ &quot;Kč&quot;;[Red]#,##0\ &quot;Kč&quot;"/>
    <numFmt numFmtId="166" formatCode="0.000%"/>
    <numFmt numFmtId="167" formatCode="#,##0\ &quot;Kč&quot;"/>
    <numFmt numFmtId="168" formatCode="#,##0.00\ &quot;Kč&quot;"/>
    <numFmt numFmtId="169" formatCode="#,##0\ [$€-1]"/>
  </numFmts>
  <fonts count="75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2"/>
      <color indexed="18"/>
      <name val="Arial Black"/>
      <family val="2"/>
      <charset val="238"/>
    </font>
    <font>
      <sz val="12"/>
      <color indexed="18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sz val="10"/>
      <name val="Arial Narrow"/>
      <family val="2"/>
      <charset val="238"/>
    </font>
    <font>
      <sz val="14"/>
      <name val="Arial Black"/>
      <family val="2"/>
      <charset val="238"/>
    </font>
    <font>
      <b/>
      <sz val="10"/>
      <name val="Arial"/>
      <family val="2"/>
      <charset val="238"/>
    </font>
    <font>
      <b/>
      <sz val="10"/>
      <color rgb="FF002060"/>
      <name val="Arial Black"/>
      <family val="2"/>
      <charset val="238"/>
    </font>
    <font>
      <b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28"/>
      <color indexed="11"/>
      <name val="Arial Black"/>
      <family val="2"/>
      <charset val="238"/>
    </font>
    <font>
      <b/>
      <sz val="12"/>
      <name val="Arial Black"/>
      <family val="2"/>
      <charset val="238"/>
    </font>
    <font>
      <b/>
      <sz val="8"/>
      <name val="Arial Black"/>
      <family val="2"/>
      <charset val="238"/>
    </font>
    <font>
      <u/>
      <sz val="10"/>
      <color indexed="12"/>
      <name val="Arial CE"/>
      <charset val="238"/>
    </font>
    <font>
      <b/>
      <u/>
      <sz val="12"/>
      <color indexed="12"/>
      <name val="Arial Black"/>
      <family val="2"/>
      <charset val="238"/>
    </font>
    <font>
      <sz val="12"/>
      <name val="Arial Black"/>
      <family val="2"/>
      <charset val="238"/>
    </font>
    <font>
      <sz val="13"/>
      <color indexed="17"/>
      <name val="Arial Black"/>
      <family val="2"/>
      <charset val="238"/>
    </font>
    <font>
      <sz val="8"/>
      <color indexed="17"/>
      <name val="Arial Black"/>
      <family val="2"/>
      <charset val="238"/>
    </font>
    <font>
      <sz val="10"/>
      <color indexed="17"/>
      <name val="Arial Black"/>
      <family val="2"/>
      <charset val="238"/>
    </font>
    <font>
      <b/>
      <sz val="11"/>
      <color indexed="12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name val="Times New Roman CE"/>
      <family val="1"/>
      <charset val="238"/>
    </font>
    <font>
      <sz val="12"/>
      <color indexed="12"/>
      <name val="Arial Black"/>
      <family val="2"/>
      <charset val="238"/>
    </font>
    <font>
      <sz val="12"/>
      <name val="Times New Roman"/>
      <family val="1"/>
      <charset val="238"/>
    </font>
    <font>
      <b/>
      <sz val="12"/>
      <color indexed="13"/>
      <name val="Arial"/>
      <family val="2"/>
      <charset val="238"/>
    </font>
    <font>
      <b/>
      <sz val="14"/>
      <color indexed="13"/>
      <name val="Arial"/>
      <family val="2"/>
      <charset val="238"/>
    </font>
    <font>
      <sz val="14"/>
      <name val="Arial"/>
      <family val="2"/>
      <charset val="238"/>
    </font>
    <font>
      <b/>
      <sz val="12"/>
      <color rgb="FF00206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b/>
      <sz val="9"/>
      <name val="Arial Narrow"/>
      <family val="2"/>
      <charset val="238"/>
    </font>
    <font>
      <b/>
      <sz val="11"/>
      <color rgb="FF007033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b/>
      <sz val="12"/>
      <color rgb="FF00CC00"/>
      <name val="Arial Narrow"/>
      <family val="2"/>
      <charset val="238"/>
    </font>
    <font>
      <b/>
      <sz val="11"/>
      <color rgb="FF00CC00"/>
      <name val="Arial"/>
      <family val="2"/>
      <charset val="238"/>
    </font>
    <font>
      <b/>
      <sz val="11"/>
      <color indexed="10"/>
      <name val="Arial"/>
      <family val="2"/>
      <charset val="238"/>
    </font>
    <font>
      <b/>
      <sz val="10"/>
      <color rgb="FF00CC00"/>
      <name val="Arial"/>
      <family val="2"/>
      <charset val="238"/>
    </font>
    <font>
      <b/>
      <sz val="10"/>
      <color rgb="FF00CC00"/>
      <name val="Arial Narrow"/>
      <family val="2"/>
      <charset val="238"/>
    </font>
    <font>
      <b/>
      <sz val="14"/>
      <color indexed="11"/>
      <name val="Arial Black"/>
      <family val="2"/>
      <charset val="238"/>
    </font>
    <font>
      <b/>
      <sz val="10"/>
      <color theme="3" tint="-0.249977111117893"/>
      <name val="Arial"/>
      <family val="2"/>
      <charset val="238"/>
    </font>
    <font>
      <b/>
      <sz val="10"/>
      <color rgb="FF7030A0"/>
      <name val="Arial"/>
      <family val="2"/>
      <charset val="238"/>
    </font>
    <font>
      <b/>
      <sz val="11"/>
      <color rgb="FF7030A0"/>
      <name val="Arial Narrow"/>
      <family val="2"/>
      <charset val="238"/>
    </font>
    <font>
      <b/>
      <sz val="10"/>
      <color rgb="FF007033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00CC00"/>
      <name val="Arial Black"/>
      <family val="2"/>
      <charset val="238"/>
    </font>
    <font>
      <b/>
      <sz val="20"/>
      <color indexed="11"/>
      <name val="Arial Black"/>
      <family val="2"/>
      <charset val="238"/>
    </font>
    <font>
      <sz val="10"/>
      <name val="Arial Black"/>
      <family val="2"/>
      <charset val="238"/>
    </font>
    <font>
      <sz val="11"/>
      <color indexed="48"/>
      <name val="Arial Narrow"/>
      <family val="2"/>
      <charset val="238"/>
    </font>
    <font>
      <b/>
      <sz val="10"/>
      <color rgb="FF0070C0"/>
      <name val="Arial"/>
      <family val="2"/>
      <charset val="238"/>
    </font>
    <font>
      <b/>
      <sz val="11"/>
      <color rgb="FF0070C0"/>
      <name val="Arial Narrow"/>
      <family val="2"/>
      <charset val="238"/>
    </font>
    <font>
      <b/>
      <sz val="12"/>
      <name val="Arial"/>
      <family val="2"/>
    </font>
    <font>
      <b/>
      <sz val="11"/>
      <color rgb="FFFF0000"/>
      <name val="Arial Black"/>
      <family val="2"/>
      <charset val="238"/>
    </font>
    <font>
      <sz val="10"/>
      <color theme="3" tint="0.39997558519241921"/>
      <name val="Arial Black"/>
      <family val="2"/>
      <charset val="238"/>
    </font>
    <font>
      <b/>
      <sz val="12"/>
      <color rgb="FF009900"/>
      <name val="Arial"/>
      <family val="2"/>
      <charset val="238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12"/>
      <color rgb="FFFFFF00"/>
      <name val="Arial Narrow"/>
      <family val="2"/>
      <charset val="238"/>
    </font>
    <font>
      <b/>
      <sz val="11"/>
      <name val="Arial Narrow"/>
      <family val="2"/>
      <charset val="238"/>
    </font>
    <font>
      <b/>
      <sz val="10"/>
      <name val="Arial Black"/>
      <family val="2"/>
      <charset val="238"/>
    </font>
    <font>
      <b/>
      <sz val="10"/>
      <color rgb="FFC00000"/>
      <name val="Arial Black"/>
      <family val="2"/>
      <charset val="238"/>
    </font>
    <font>
      <sz val="12"/>
      <color indexed="10"/>
      <name val="Arial Black"/>
      <family val="2"/>
      <charset val="238"/>
    </font>
    <font>
      <sz val="12"/>
      <name val="Arial"/>
      <family val="2"/>
      <charset val="238"/>
    </font>
    <font>
      <b/>
      <sz val="12"/>
      <color indexed="10"/>
      <name val="Arial Black"/>
      <family val="2"/>
      <charset val="238"/>
    </font>
    <font>
      <b/>
      <sz val="12"/>
      <color indexed="11"/>
      <name val="Arial Black"/>
      <family val="2"/>
      <charset val="238"/>
    </font>
    <font>
      <b/>
      <sz val="12"/>
      <name val="Arial"/>
      <family val="2"/>
      <charset val="238"/>
    </font>
    <font>
      <sz val="11"/>
      <color theme="0" tint="-0.499984740745262"/>
      <name val="Arial Black"/>
      <family val="2"/>
      <charset val="238"/>
    </font>
    <font>
      <sz val="9"/>
      <name val="Arial Narrow"/>
      <family val="2"/>
      <charset val="238"/>
    </font>
    <font>
      <b/>
      <sz val="9.5"/>
      <name val="Arial Narrow"/>
      <family val="2"/>
      <charset val="238"/>
    </font>
    <font>
      <sz val="9.5"/>
      <name val="Arial Narrow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6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ck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thick">
        <color auto="1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/>
      <right style="thick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0" fillId="0" borderId="0" applyNumberFormat="0" applyFill="0" applyBorder="0" applyAlignment="0" applyProtection="0">
      <alignment vertical="top"/>
      <protection locked="0"/>
    </xf>
  </cellStyleXfs>
  <cellXfs count="190">
    <xf numFmtId="0" fontId="0" fillId="0" borderId="0" xfId="0"/>
    <xf numFmtId="0" fontId="2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center" vertical="top" wrapText="1"/>
    </xf>
    <xf numFmtId="0" fontId="3" fillId="0" borderId="0" xfId="0" applyNumberFormat="1" applyFont="1" applyAlignment="1">
      <alignment vertical="top" wrapText="1"/>
    </xf>
    <xf numFmtId="0" fontId="1" fillId="0" borderId="0" xfId="0" applyNumberFormat="1" applyFont="1" applyAlignment="1">
      <alignment vertical="top" wrapText="1"/>
    </xf>
    <xf numFmtId="0" fontId="2" fillId="0" borderId="0" xfId="0" applyNumberFormat="1" applyFont="1" applyAlignment="1">
      <alignment horizontal="left" vertical="top" wrapText="1"/>
    </xf>
    <xf numFmtId="4" fontId="2" fillId="0" borderId="0" xfId="0" applyNumberFormat="1" applyFont="1" applyAlignment="1">
      <alignment vertical="top" wrapText="1"/>
    </xf>
    <xf numFmtId="0" fontId="0" fillId="0" borderId="0" xfId="0" applyFill="1"/>
    <xf numFmtId="0" fontId="1" fillId="0" borderId="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/>
    </xf>
    <xf numFmtId="0" fontId="0" fillId="0" borderId="3" xfId="0" applyBorder="1" applyAlignment="1">
      <alignment vertical="center"/>
    </xf>
    <xf numFmtId="0" fontId="18" fillId="3" borderId="3" xfId="0" applyFont="1" applyFill="1" applyBorder="1" applyAlignment="1" applyProtection="1">
      <alignment horizontal="center"/>
      <protection hidden="1"/>
    </xf>
    <xf numFmtId="0" fontId="22" fillId="5" borderId="0" xfId="0" applyFont="1" applyFill="1" applyBorder="1" applyAlignment="1" applyProtection="1">
      <protection hidden="1"/>
    </xf>
    <xf numFmtId="0" fontId="23" fillId="5" borderId="8" xfId="0" applyFont="1" applyFill="1" applyBorder="1"/>
    <xf numFmtId="9" fontId="26" fillId="4" borderId="9" xfId="0" applyNumberFormat="1" applyFont="1" applyFill="1" applyBorder="1"/>
    <xf numFmtId="0" fontId="27" fillId="0" borderId="0" xfId="0" applyFont="1"/>
    <xf numFmtId="0" fontId="28" fillId="3" borderId="3" xfId="0" applyFont="1" applyFill="1" applyBorder="1" applyProtection="1">
      <protection hidden="1"/>
    </xf>
    <xf numFmtId="0" fontId="0" fillId="5" borderId="0" xfId="0" applyFill="1" applyBorder="1" applyAlignment="1" applyProtection="1">
      <protection hidden="1"/>
    </xf>
    <xf numFmtId="0" fontId="30" fillId="0" borderId="0" xfId="0" applyFont="1"/>
    <xf numFmtId="164" fontId="26" fillId="4" borderId="10" xfId="0" applyNumberFormat="1" applyFont="1" applyFill="1" applyBorder="1"/>
    <xf numFmtId="0" fontId="23" fillId="5" borderId="0" xfId="0" applyFont="1" applyFill="1" applyBorder="1" applyAlignment="1" applyProtection="1">
      <alignment horizontal="right"/>
      <protection hidden="1"/>
    </xf>
    <xf numFmtId="165" fontId="26" fillId="4" borderId="11" xfId="0" applyNumberFormat="1" applyFont="1" applyFill="1" applyBorder="1"/>
    <xf numFmtId="166" fontId="0" fillId="0" borderId="0" xfId="0" applyNumberFormat="1"/>
    <xf numFmtId="165" fontId="26" fillId="4" borderId="0" xfId="0" applyNumberFormat="1" applyFont="1" applyFill="1" applyBorder="1"/>
    <xf numFmtId="0" fontId="5" fillId="6" borderId="2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2" fontId="41" fillId="6" borderId="3" xfId="0" applyNumberFormat="1" applyFont="1" applyFill="1" applyBorder="1" applyAlignment="1">
      <alignment horizontal="center" vertical="center"/>
    </xf>
    <xf numFmtId="0" fontId="42" fillId="6" borderId="2" xfId="0" applyFont="1" applyFill="1" applyBorder="1" applyAlignment="1">
      <alignment horizontal="center" vertical="center"/>
    </xf>
    <xf numFmtId="0" fontId="43" fillId="6" borderId="3" xfId="0" applyFont="1" applyFill="1" applyBorder="1" applyAlignment="1">
      <alignment horizontal="center" vertical="center"/>
    </xf>
    <xf numFmtId="2" fontId="40" fillId="6" borderId="3" xfId="0" applyNumberFormat="1" applyFont="1" applyFill="1" applyBorder="1" applyAlignment="1">
      <alignment horizontal="center" vertical="center"/>
    </xf>
    <xf numFmtId="0" fontId="7" fillId="7" borderId="5" xfId="0" applyNumberFormat="1" applyFont="1" applyFill="1" applyBorder="1" applyAlignment="1" applyProtection="1">
      <alignment horizontal="center" vertical="center"/>
      <protection hidden="1"/>
    </xf>
    <xf numFmtId="0" fontId="9" fillId="7" borderId="6" xfId="0" applyFont="1" applyFill="1" applyBorder="1" applyAlignment="1">
      <alignment horizontal="center" vertical="center"/>
    </xf>
    <xf numFmtId="0" fontId="10" fillId="7" borderId="6" xfId="0" applyFont="1" applyFill="1" applyBorder="1" applyAlignment="1" applyProtection="1">
      <alignment horizontal="center" vertical="center"/>
      <protection hidden="1"/>
    </xf>
    <xf numFmtId="3" fontId="34" fillId="7" borderId="22" xfId="0" applyNumberFormat="1" applyFont="1" applyFill="1" applyBorder="1" applyAlignment="1">
      <alignment horizontal="left" vertical="center"/>
    </xf>
    <xf numFmtId="3" fontId="34" fillId="7" borderId="23" xfId="0" applyNumberFormat="1" applyFont="1" applyFill="1" applyBorder="1" applyAlignment="1">
      <alignment horizontal="left" vertical="center"/>
    </xf>
    <xf numFmtId="3" fontId="14" fillId="8" borderId="22" xfId="0" applyNumberFormat="1" applyFont="1" applyFill="1" applyBorder="1" applyAlignment="1">
      <alignment horizontal="left" vertical="center"/>
    </xf>
    <xf numFmtId="0" fontId="15" fillId="8" borderId="17" xfId="0" applyNumberFormat="1" applyFont="1" applyFill="1" applyBorder="1" applyAlignment="1">
      <alignment horizontal="left" vertical="center"/>
    </xf>
    <xf numFmtId="3" fontId="14" fillId="8" borderId="23" xfId="0" applyNumberFormat="1" applyFont="1" applyFill="1" applyBorder="1" applyAlignment="1">
      <alignment horizontal="left" vertical="center"/>
    </xf>
    <xf numFmtId="0" fontId="15" fillId="8" borderId="18" xfId="0" applyNumberFormat="1" applyFont="1" applyFill="1" applyBorder="1" applyAlignment="1">
      <alignment horizontal="left" vertical="center"/>
    </xf>
    <xf numFmtId="0" fontId="15" fillId="8" borderId="18" xfId="0" applyFont="1" applyFill="1" applyBorder="1" applyAlignment="1">
      <alignment horizontal="left" vertical="center"/>
    </xf>
    <xf numFmtId="3" fontId="14" fillId="7" borderId="23" xfId="0" applyNumberFormat="1" applyFont="1" applyFill="1" applyBorder="1" applyAlignment="1">
      <alignment horizontal="left" vertical="center"/>
    </xf>
    <xf numFmtId="0" fontId="15" fillId="7" borderId="18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11" fillId="0" borderId="13" xfId="0" applyNumberFormat="1" applyFont="1" applyBorder="1" applyAlignment="1">
      <alignment horizontal="left" vertical="center"/>
    </xf>
    <xf numFmtId="0" fontId="11" fillId="0" borderId="14" xfId="0" applyNumberFormat="1" applyFont="1" applyBorder="1" applyAlignment="1">
      <alignment horizontal="left" vertical="center"/>
    </xf>
    <xf numFmtId="0" fontId="11" fillId="0" borderId="14" xfId="0" applyNumberFormat="1" applyFont="1" applyFill="1" applyBorder="1" applyAlignment="1">
      <alignment horizontal="left" vertical="center"/>
    </xf>
    <xf numFmtId="15" fontId="11" fillId="0" borderId="14" xfId="0" applyNumberFormat="1" applyFont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center"/>
    </xf>
    <xf numFmtId="2" fontId="48" fillId="9" borderId="34" xfId="0" applyNumberFormat="1" applyFont="1" applyFill="1" applyBorder="1" applyAlignment="1">
      <alignment horizontal="center" vertical="center"/>
    </xf>
    <xf numFmtId="167" fontId="37" fillId="9" borderId="6" xfId="0" applyNumberFormat="1" applyFont="1" applyFill="1" applyBorder="1" applyAlignment="1">
      <alignment horizontal="right" vertical="center"/>
    </xf>
    <xf numFmtId="167" fontId="37" fillId="9" borderId="23" xfId="0" applyNumberFormat="1" applyFont="1" applyFill="1" applyBorder="1" applyAlignment="1">
      <alignment horizontal="right" vertical="center"/>
    </xf>
    <xf numFmtId="0" fontId="15" fillId="8" borderId="18" xfId="0" quotePrefix="1" applyNumberFormat="1" applyFont="1" applyFill="1" applyBorder="1" applyAlignment="1">
      <alignment horizontal="left" vertical="center"/>
    </xf>
    <xf numFmtId="0" fontId="15" fillId="7" borderId="18" xfId="0" applyFont="1" applyFill="1" applyBorder="1" applyAlignment="1">
      <alignment horizontal="left" vertical="center"/>
    </xf>
    <xf numFmtId="3" fontId="34" fillId="7" borderId="24" xfId="0" applyNumberFormat="1" applyFont="1" applyFill="1" applyBorder="1" applyAlignment="1">
      <alignment horizontal="left" vertical="center"/>
    </xf>
    <xf numFmtId="3" fontId="14" fillId="8" borderId="24" xfId="0" applyNumberFormat="1" applyFont="1" applyFill="1" applyBorder="1" applyAlignment="1">
      <alignment horizontal="left" vertical="center"/>
    </xf>
    <xf numFmtId="0" fontId="15" fillId="8" borderId="20" xfId="0" applyFont="1" applyFill="1" applyBorder="1" applyAlignment="1">
      <alignment horizontal="left" vertical="center"/>
    </xf>
    <xf numFmtId="0" fontId="11" fillId="0" borderId="15" xfId="0" applyFont="1" applyFill="1" applyBorder="1" applyAlignment="1">
      <alignment horizontal="left" vertical="center"/>
    </xf>
    <xf numFmtId="0" fontId="36" fillId="7" borderId="26" xfId="0" applyNumberFormat="1" applyFont="1" applyFill="1" applyBorder="1" applyAlignment="1">
      <alignment horizontal="center"/>
    </xf>
    <xf numFmtId="0" fontId="2" fillId="7" borderId="28" xfId="0" applyNumberFormat="1" applyFont="1" applyFill="1" applyBorder="1" applyAlignment="1">
      <alignment horizontal="left" vertical="center"/>
    </xf>
    <xf numFmtId="0" fontId="2" fillId="7" borderId="30" xfId="0" applyNumberFormat="1" applyFont="1" applyFill="1" applyBorder="1" applyAlignment="1">
      <alignment horizontal="left" vertical="center"/>
    </xf>
    <xf numFmtId="0" fontId="2" fillId="7" borderId="30" xfId="0" applyFont="1" applyFill="1" applyBorder="1" applyAlignment="1">
      <alignment horizontal="left" vertical="center"/>
    </xf>
    <xf numFmtId="0" fontId="2" fillId="7" borderId="32" xfId="0" applyFont="1" applyFill="1" applyBorder="1" applyAlignment="1">
      <alignment horizontal="left" vertical="center"/>
    </xf>
    <xf numFmtId="4" fontId="13" fillId="11" borderId="16" xfId="0" applyNumberFormat="1" applyFont="1" applyFill="1" applyBorder="1" applyAlignment="1">
      <alignment horizontal="right" vertical="center"/>
    </xf>
    <xf numFmtId="4" fontId="13" fillId="11" borderId="1" xfId="0" applyNumberFormat="1" applyFont="1" applyFill="1" applyBorder="1" applyAlignment="1">
      <alignment horizontal="right" vertical="center"/>
    </xf>
    <xf numFmtId="4" fontId="13" fillId="11" borderId="19" xfId="0" applyNumberFormat="1" applyFont="1" applyFill="1" applyBorder="1" applyAlignment="1">
      <alignment horizontal="right" vertical="center"/>
    </xf>
    <xf numFmtId="2" fontId="46" fillId="12" borderId="34" xfId="0" applyNumberFormat="1" applyFont="1" applyFill="1" applyBorder="1" applyAlignment="1">
      <alignment horizontal="center" vertical="center"/>
    </xf>
    <xf numFmtId="4" fontId="22" fillId="0" borderId="0" xfId="0" applyNumberFormat="1" applyFont="1" applyAlignment="1">
      <alignment horizontal="center"/>
    </xf>
    <xf numFmtId="169" fontId="52" fillId="0" borderId="0" xfId="0" applyNumberFormat="1" applyFont="1"/>
    <xf numFmtId="169" fontId="52" fillId="0" borderId="0" xfId="0" applyNumberFormat="1" applyFont="1" applyAlignment="1">
      <alignment horizontal="center"/>
    </xf>
    <xf numFmtId="2" fontId="54" fillId="12" borderId="34" xfId="0" applyNumberFormat="1" applyFont="1" applyFill="1" applyBorder="1" applyAlignment="1">
      <alignment horizontal="center" vertical="center"/>
    </xf>
    <xf numFmtId="169" fontId="55" fillId="12" borderId="22" xfId="0" applyNumberFormat="1" applyFont="1" applyFill="1" applyBorder="1" applyAlignment="1">
      <alignment vertical="center" shrinkToFit="1"/>
    </xf>
    <xf numFmtId="169" fontId="55" fillId="12" borderId="23" xfId="0" applyNumberFormat="1" applyFont="1" applyFill="1" applyBorder="1" applyAlignment="1">
      <alignment vertical="center" shrinkToFit="1"/>
    </xf>
    <xf numFmtId="2" fontId="45" fillId="12" borderId="38" xfId="0" applyNumberFormat="1" applyFont="1" applyFill="1" applyBorder="1" applyAlignment="1">
      <alignment horizontal="center" vertical="center"/>
    </xf>
    <xf numFmtId="2" fontId="45" fillId="12" borderId="27" xfId="0" applyNumberFormat="1" applyFont="1" applyFill="1" applyBorder="1" applyAlignment="1">
      <alignment horizontal="center" vertical="center"/>
    </xf>
    <xf numFmtId="169" fontId="53" fillId="5" borderId="39" xfId="0" applyNumberFormat="1" applyFont="1" applyFill="1" applyBorder="1" applyAlignment="1">
      <alignment vertical="center" shrinkToFit="1"/>
    </xf>
    <xf numFmtId="169" fontId="53" fillId="5" borderId="31" xfId="0" applyNumberFormat="1" applyFont="1" applyFill="1" applyBorder="1" applyAlignment="1">
      <alignment vertical="center" shrinkToFit="1"/>
    </xf>
    <xf numFmtId="169" fontId="47" fillId="12" borderId="31" xfId="0" applyNumberFormat="1" applyFont="1" applyFill="1" applyBorder="1" applyAlignment="1">
      <alignment vertical="center" shrinkToFit="1"/>
    </xf>
    <xf numFmtId="0" fontId="1" fillId="7" borderId="27" xfId="0" applyNumberFormat="1" applyFont="1" applyFill="1" applyBorder="1" applyAlignment="1">
      <alignment horizontal="center"/>
    </xf>
    <xf numFmtId="9" fontId="56" fillId="7" borderId="29" xfId="0" applyNumberFormat="1" applyFont="1" applyFill="1" applyBorder="1" applyAlignment="1">
      <alignment horizontal="center" vertical="center"/>
    </xf>
    <xf numFmtId="9" fontId="56" fillId="7" borderId="31" xfId="0" applyNumberFormat="1" applyFont="1" applyFill="1" applyBorder="1" applyAlignment="1">
      <alignment horizontal="center" vertical="center"/>
    </xf>
    <xf numFmtId="2" fontId="49" fillId="6" borderId="34" xfId="0" applyNumberFormat="1" applyFont="1" applyFill="1" applyBorder="1" applyAlignment="1">
      <alignment horizontal="center" vertical="center"/>
    </xf>
    <xf numFmtId="2" fontId="49" fillId="6" borderId="36" xfId="0" applyNumberFormat="1" applyFont="1" applyFill="1" applyBorder="1" applyAlignment="1">
      <alignment horizontal="center" vertical="center"/>
    </xf>
    <xf numFmtId="167" fontId="35" fillId="6" borderId="5" xfId="0" applyNumberFormat="1" applyFont="1" applyFill="1" applyBorder="1" applyAlignment="1">
      <alignment horizontal="right" vertical="center"/>
    </xf>
    <xf numFmtId="10" fontId="35" fillId="6" borderId="7" xfId="0" applyNumberFormat="1" applyFont="1" applyFill="1" applyBorder="1" applyAlignment="1">
      <alignment horizontal="right" vertical="center"/>
    </xf>
    <xf numFmtId="167" fontId="35" fillId="6" borderId="23" xfId="0" applyNumberFormat="1" applyFont="1" applyFill="1" applyBorder="1" applyAlignment="1">
      <alignment horizontal="right" vertical="center"/>
    </xf>
    <xf numFmtId="10" fontId="35" fillId="6" borderId="18" xfId="0" applyNumberFormat="1" applyFont="1" applyFill="1" applyBorder="1" applyAlignment="1">
      <alignment horizontal="right" vertical="center"/>
    </xf>
    <xf numFmtId="169" fontId="58" fillId="10" borderId="21" xfId="0" applyNumberFormat="1" applyFont="1" applyFill="1" applyBorder="1"/>
    <xf numFmtId="169" fontId="58" fillId="10" borderId="12" xfId="0" applyNumberFormat="1" applyFont="1" applyFill="1" applyBorder="1"/>
    <xf numFmtId="169" fontId="58" fillId="10" borderId="41" xfId="0" applyNumberFormat="1" applyFont="1" applyFill="1" applyBorder="1"/>
    <xf numFmtId="9" fontId="56" fillId="7" borderId="33" xfId="0" applyNumberFormat="1" applyFont="1" applyFill="1" applyBorder="1" applyAlignment="1">
      <alignment horizontal="center" vertical="center"/>
    </xf>
    <xf numFmtId="167" fontId="37" fillId="9" borderId="24" xfId="0" applyNumberFormat="1" applyFont="1" applyFill="1" applyBorder="1" applyAlignment="1">
      <alignment horizontal="right" vertical="center"/>
    </xf>
    <xf numFmtId="167" fontId="35" fillId="6" borderId="24" xfId="0" applyNumberFormat="1" applyFont="1" applyFill="1" applyBorder="1" applyAlignment="1">
      <alignment horizontal="right" vertical="center"/>
    </xf>
    <xf numFmtId="10" fontId="35" fillId="6" borderId="20" xfId="0" applyNumberFormat="1" applyFont="1" applyFill="1" applyBorder="1" applyAlignment="1">
      <alignment horizontal="right" vertical="center"/>
    </xf>
    <xf numFmtId="168" fontId="59" fillId="9" borderId="40" xfId="0" applyNumberFormat="1" applyFont="1" applyFill="1" applyBorder="1" applyAlignment="1">
      <alignment horizontal="center" vertical="center"/>
    </xf>
    <xf numFmtId="9" fontId="60" fillId="7" borderId="31" xfId="0" applyNumberFormat="1" applyFont="1" applyFill="1" applyBorder="1" applyAlignment="1">
      <alignment horizontal="center" vertical="center"/>
    </xf>
    <xf numFmtId="9" fontId="61" fillId="7" borderId="31" xfId="0" applyNumberFormat="1" applyFont="1" applyFill="1" applyBorder="1" applyAlignment="1">
      <alignment horizontal="center" vertical="center"/>
    </xf>
    <xf numFmtId="169" fontId="63" fillId="12" borderId="23" xfId="0" applyNumberFormat="1" applyFont="1" applyFill="1" applyBorder="1" applyAlignment="1">
      <alignment vertical="center" shrinkToFit="1"/>
    </xf>
    <xf numFmtId="169" fontId="55" fillId="12" borderId="24" xfId="0" applyNumberFormat="1" applyFont="1" applyFill="1" applyBorder="1" applyAlignment="1">
      <alignment vertical="center"/>
    </xf>
    <xf numFmtId="169" fontId="53" fillId="5" borderId="42" xfId="0" applyNumberFormat="1" applyFont="1" applyFill="1" applyBorder="1" applyAlignment="1">
      <alignment vertical="center"/>
    </xf>
    <xf numFmtId="169" fontId="53" fillId="5" borderId="33" xfId="0" applyNumberFormat="1" applyFont="1" applyFill="1" applyBorder="1" applyAlignment="1">
      <alignment vertical="center"/>
    </xf>
    <xf numFmtId="169" fontId="47" fillId="12" borderId="33" xfId="0" applyNumberFormat="1" applyFont="1" applyFill="1" applyBorder="1" applyAlignment="1">
      <alignment vertical="center"/>
    </xf>
    <xf numFmtId="3" fontId="34" fillId="7" borderId="49" xfId="0" applyNumberFormat="1" applyFont="1" applyFill="1" applyBorder="1" applyAlignment="1">
      <alignment horizontal="left" vertical="center"/>
    </xf>
    <xf numFmtId="3" fontId="14" fillId="8" borderId="49" xfId="0" applyNumberFormat="1" applyFont="1" applyFill="1" applyBorder="1" applyAlignment="1">
      <alignment horizontal="left" vertical="center"/>
    </xf>
    <xf numFmtId="0" fontId="15" fillId="8" borderId="50" xfId="0" applyNumberFormat="1" applyFont="1" applyFill="1" applyBorder="1" applyAlignment="1">
      <alignment horizontal="left" vertical="center"/>
    </xf>
    <xf numFmtId="3" fontId="34" fillId="7" borderId="52" xfId="0" applyNumberFormat="1" applyFont="1" applyFill="1" applyBorder="1" applyAlignment="1">
      <alignment horizontal="left" vertical="center"/>
    </xf>
    <xf numFmtId="3" fontId="14" fillId="8" borderId="52" xfId="0" applyNumberFormat="1" applyFont="1" applyFill="1" applyBorder="1" applyAlignment="1">
      <alignment horizontal="left" vertical="center"/>
    </xf>
    <xf numFmtId="0" fontId="15" fillId="8" borderId="53" xfId="0" applyFont="1" applyFill="1" applyBorder="1" applyAlignment="1">
      <alignment horizontal="left" vertical="center"/>
    </xf>
    <xf numFmtId="3" fontId="34" fillId="7" borderId="55" xfId="0" applyNumberFormat="1" applyFont="1" applyFill="1" applyBorder="1" applyAlignment="1">
      <alignment horizontal="left" vertical="center"/>
    </xf>
    <xf numFmtId="3" fontId="14" fillId="7" borderId="55" xfId="0" applyNumberFormat="1" applyFont="1" applyFill="1" applyBorder="1" applyAlignment="1">
      <alignment horizontal="left" vertical="center"/>
    </xf>
    <xf numFmtId="0" fontId="15" fillId="7" borderId="56" xfId="0" applyNumberFormat="1" applyFont="1" applyFill="1" applyBorder="1" applyAlignment="1">
      <alignment horizontal="left" vertical="center"/>
    </xf>
    <xf numFmtId="3" fontId="34" fillId="7" borderId="58" xfId="0" applyNumberFormat="1" applyFont="1" applyFill="1" applyBorder="1" applyAlignment="1">
      <alignment horizontal="left" vertical="center"/>
    </xf>
    <xf numFmtId="3" fontId="14" fillId="7" borderId="58" xfId="0" applyNumberFormat="1" applyFont="1" applyFill="1" applyBorder="1" applyAlignment="1">
      <alignment horizontal="left" vertical="center"/>
    </xf>
    <xf numFmtId="0" fontId="15" fillId="7" borderId="59" xfId="0" applyNumberFormat="1" applyFont="1" applyFill="1" applyBorder="1" applyAlignment="1">
      <alignment horizontal="left" vertical="center"/>
    </xf>
    <xf numFmtId="3" fontId="65" fillId="7" borderId="23" xfId="0" applyNumberFormat="1" applyFont="1" applyFill="1" applyBorder="1" applyAlignment="1">
      <alignment horizontal="left" vertical="center"/>
    </xf>
    <xf numFmtId="3" fontId="65" fillId="7" borderId="52" xfId="0" applyNumberFormat="1" applyFont="1" applyFill="1" applyBorder="1" applyAlignment="1">
      <alignment horizontal="left" vertical="center"/>
    </xf>
    <xf numFmtId="0" fontId="15" fillId="7" borderId="53" xfId="0" applyFont="1" applyFill="1" applyBorder="1" applyAlignment="1">
      <alignment horizontal="left" vertical="center"/>
    </xf>
    <xf numFmtId="3" fontId="65" fillId="7" borderId="55" xfId="0" applyNumberFormat="1" applyFont="1" applyFill="1" applyBorder="1" applyAlignment="1">
      <alignment horizontal="left" vertical="center"/>
    </xf>
    <xf numFmtId="0" fontId="15" fillId="7" borderId="56" xfId="0" applyFont="1" applyFill="1" applyBorder="1" applyAlignment="1">
      <alignment horizontal="left" vertical="center"/>
    </xf>
    <xf numFmtId="3" fontId="65" fillId="7" borderId="58" xfId="0" applyNumberFormat="1" applyFont="1" applyFill="1" applyBorder="1" applyAlignment="1">
      <alignment horizontal="left" vertical="center"/>
    </xf>
    <xf numFmtId="0" fontId="15" fillId="7" borderId="59" xfId="0" applyFont="1" applyFill="1" applyBorder="1" applyAlignment="1">
      <alignment horizontal="left" vertical="center"/>
    </xf>
    <xf numFmtId="3" fontId="65" fillId="7" borderId="49" xfId="0" applyNumberFormat="1" applyFont="1" applyFill="1" applyBorder="1" applyAlignment="1">
      <alignment horizontal="left" vertical="center"/>
    </xf>
    <xf numFmtId="0" fontId="15" fillId="7" borderId="50" xfId="0" applyFont="1" applyFill="1" applyBorder="1" applyAlignment="1">
      <alignment horizontal="left" vertical="center"/>
    </xf>
    <xf numFmtId="0" fontId="15" fillId="7" borderId="53" xfId="0" applyNumberFormat="1" applyFont="1" applyFill="1" applyBorder="1" applyAlignment="1">
      <alignment horizontal="left" vertical="center"/>
    </xf>
    <xf numFmtId="0" fontId="15" fillId="7" borderId="50" xfId="0" applyNumberFormat="1" applyFont="1" applyFill="1" applyBorder="1" applyAlignment="1">
      <alignment horizontal="left" vertical="center"/>
    </xf>
    <xf numFmtId="3" fontId="14" fillId="7" borderId="52" xfId="0" applyNumberFormat="1" applyFont="1" applyFill="1" applyBorder="1" applyAlignment="1">
      <alignment horizontal="left" vertical="center"/>
    </xf>
    <xf numFmtId="3" fontId="14" fillId="7" borderId="49" xfId="0" applyNumberFormat="1" applyFont="1" applyFill="1" applyBorder="1" applyAlignment="1">
      <alignment horizontal="left" vertical="center"/>
    </xf>
    <xf numFmtId="3" fontId="34" fillId="7" borderId="6" xfId="0" applyNumberFormat="1" applyFont="1" applyFill="1" applyBorder="1" applyAlignment="1">
      <alignment horizontal="left" vertical="center"/>
    </xf>
    <xf numFmtId="3" fontId="14" fillId="7" borderId="6" xfId="0" applyNumberFormat="1" applyFont="1" applyFill="1" applyBorder="1" applyAlignment="1">
      <alignment horizontal="left" vertical="center"/>
    </xf>
    <xf numFmtId="0" fontId="15" fillId="7" borderId="8" xfId="0" applyNumberFormat="1" applyFont="1" applyFill="1" applyBorder="1" applyAlignment="1">
      <alignment horizontal="left" vertical="center"/>
    </xf>
    <xf numFmtId="3" fontId="14" fillId="8" borderId="55" xfId="0" applyNumberFormat="1" applyFont="1" applyFill="1" applyBorder="1" applyAlignment="1">
      <alignment horizontal="left" vertical="center"/>
    </xf>
    <xf numFmtId="0" fontId="15" fillId="8" borderId="56" xfId="0" applyNumberFormat="1" applyFont="1" applyFill="1" applyBorder="1" applyAlignment="1">
      <alignment horizontal="left" vertical="center"/>
    </xf>
    <xf numFmtId="3" fontId="14" fillId="8" borderId="58" xfId="0" applyNumberFormat="1" applyFont="1" applyFill="1" applyBorder="1" applyAlignment="1">
      <alignment horizontal="left" vertical="center"/>
    </xf>
    <xf numFmtId="0" fontId="15" fillId="8" borderId="59" xfId="0" applyNumberFormat="1" applyFont="1" applyFill="1" applyBorder="1" applyAlignment="1">
      <alignment horizontal="left" vertical="center"/>
    </xf>
    <xf numFmtId="0" fontId="15" fillId="8" borderId="56" xfId="0" applyFont="1" applyFill="1" applyBorder="1" applyAlignment="1">
      <alignment horizontal="left" vertical="center"/>
    </xf>
    <xf numFmtId="168" fontId="71" fillId="3" borderId="3" xfId="0" applyNumberFormat="1" applyFont="1" applyFill="1" applyBorder="1" applyAlignment="1" applyProtection="1">
      <alignment horizontal="center" vertical="center"/>
      <protection hidden="1"/>
    </xf>
    <xf numFmtId="0" fontId="15" fillId="8" borderId="18" xfId="0" applyNumberFormat="1" applyFont="1" applyFill="1" applyBorder="1" applyAlignment="1">
      <alignment horizontal="right" vertical="center"/>
    </xf>
    <xf numFmtId="9" fontId="62" fillId="6" borderId="45" xfId="0" applyNumberFormat="1" applyFont="1" applyFill="1" applyBorder="1" applyAlignment="1" applyProtection="1">
      <alignment vertical="center" shrinkToFit="1"/>
      <protection hidden="1"/>
    </xf>
    <xf numFmtId="167" fontId="38" fillId="6" borderId="13" xfId="0" applyNumberFormat="1" applyFont="1" applyFill="1" applyBorder="1" applyAlignment="1" applyProtection="1">
      <alignment horizontal="right" vertical="center"/>
      <protection hidden="1"/>
    </xf>
    <xf numFmtId="9" fontId="62" fillId="6" borderId="46" xfId="0" applyNumberFormat="1" applyFont="1" applyFill="1" applyBorder="1" applyAlignment="1" applyProtection="1">
      <alignment vertical="center" shrinkToFit="1"/>
      <protection hidden="1"/>
    </xf>
    <xf numFmtId="167" fontId="38" fillId="6" borderId="25" xfId="0" applyNumberFormat="1" applyFont="1" applyFill="1" applyBorder="1" applyAlignment="1" applyProtection="1">
      <alignment horizontal="right" vertical="center"/>
      <protection hidden="1"/>
    </xf>
    <xf numFmtId="167" fontId="38" fillId="6" borderId="48" xfId="0" applyNumberFormat="1" applyFont="1" applyFill="1" applyBorder="1" applyAlignment="1" applyProtection="1">
      <alignment horizontal="right" vertical="center"/>
      <protection hidden="1"/>
    </xf>
    <xf numFmtId="167" fontId="38" fillId="6" borderId="54" xfId="0" applyNumberFormat="1" applyFont="1" applyFill="1" applyBorder="1" applyAlignment="1" applyProtection="1">
      <alignment horizontal="right" vertical="center"/>
      <protection hidden="1"/>
    </xf>
    <xf numFmtId="167" fontId="38" fillId="6" borderId="57" xfId="0" applyNumberFormat="1" applyFont="1" applyFill="1" applyBorder="1" applyAlignment="1" applyProtection="1">
      <alignment horizontal="right" vertical="center"/>
      <protection hidden="1"/>
    </xf>
    <xf numFmtId="167" fontId="38" fillId="6" borderId="51" xfId="0" applyNumberFormat="1" applyFont="1" applyFill="1" applyBorder="1" applyAlignment="1" applyProtection="1">
      <alignment horizontal="right" vertical="center"/>
      <protection hidden="1"/>
    </xf>
    <xf numFmtId="167" fontId="57" fillId="6" borderId="25" xfId="0" applyNumberFormat="1" applyFont="1" applyFill="1" applyBorder="1" applyAlignment="1" applyProtection="1">
      <alignment horizontal="right" vertical="center"/>
      <protection hidden="1"/>
    </xf>
    <xf numFmtId="167" fontId="57" fillId="6" borderId="57" xfId="0" applyNumberFormat="1" applyFont="1" applyFill="1" applyBorder="1" applyAlignment="1" applyProtection="1">
      <alignment horizontal="right" vertical="center"/>
      <protection hidden="1"/>
    </xf>
    <xf numFmtId="167" fontId="38" fillId="6" borderId="60" xfId="0" applyNumberFormat="1" applyFont="1" applyFill="1" applyBorder="1" applyAlignment="1" applyProtection="1">
      <alignment horizontal="right" vertical="center"/>
      <protection hidden="1"/>
    </xf>
    <xf numFmtId="9" fontId="62" fillId="6" borderId="47" xfId="0" applyNumberFormat="1" applyFont="1" applyFill="1" applyBorder="1" applyAlignment="1" applyProtection="1">
      <alignment vertical="center" shrinkToFit="1"/>
      <protection hidden="1"/>
    </xf>
    <xf numFmtId="167" fontId="38" fillId="6" borderId="37" xfId="0" applyNumberFormat="1" applyFont="1" applyFill="1" applyBorder="1" applyAlignment="1" applyProtection="1">
      <alignment horizontal="right" vertical="center"/>
      <protection hidden="1"/>
    </xf>
    <xf numFmtId="167" fontId="39" fillId="6" borderId="22" xfId="0" applyNumberFormat="1" applyFont="1" applyFill="1" applyBorder="1" applyAlignment="1" applyProtection="1">
      <alignment vertical="center"/>
      <protection hidden="1"/>
    </xf>
    <xf numFmtId="167" fontId="39" fillId="6" borderId="23" xfId="0" applyNumberFormat="1" applyFont="1" applyFill="1" applyBorder="1" applyAlignment="1" applyProtection="1">
      <alignment vertical="center"/>
      <protection hidden="1"/>
    </xf>
    <xf numFmtId="167" fontId="39" fillId="6" borderId="49" xfId="0" applyNumberFormat="1" applyFont="1" applyFill="1" applyBorder="1" applyAlignment="1" applyProtection="1">
      <alignment vertical="center"/>
      <protection hidden="1"/>
    </xf>
    <xf numFmtId="167" fontId="39" fillId="6" borderId="55" xfId="0" applyNumberFormat="1" applyFont="1" applyFill="1" applyBorder="1" applyAlignment="1" applyProtection="1">
      <alignment vertical="center"/>
      <protection hidden="1"/>
    </xf>
    <xf numFmtId="167" fontId="39" fillId="6" borderId="58" xfId="0" applyNumberFormat="1" applyFont="1" applyFill="1" applyBorder="1" applyAlignment="1" applyProtection="1">
      <alignment vertical="center"/>
      <protection hidden="1"/>
    </xf>
    <xf numFmtId="167" fontId="39" fillId="6" borderId="52" xfId="0" applyNumberFormat="1" applyFont="1" applyFill="1" applyBorder="1" applyAlignment="1" applyProtection="1">
      <alignment vertical="center"/>
      <protection hidden="1"/>
    </xf>
    <xf numFmtId="167" fontId="38" fillId="6" borderId="23" xfId="0" applyNumberFormat="1" applyFont="1" applyFill="1" applyBorder="1" applyAlignment="1" applyProtection="1">
      <alignment vertical="center"/>
      <protection hidden="1"/>
    </xf>
    <xf numFmtId="167" fontId="50" fillId="6" borderId="23" xfId="0" applyNumberFormat="1" applyFont="1" applyFill="1" applyBorder="1" applyAlignment="1" applyProtection="1">
      <alignment horizontal="center" vertical="center"/>
      <protection hidden="1"/>
    </xf>
    <xf numFmtId="167" fontId="50" fillId="6" borderId="25" xfId="0" applyNumberFormat="1" applyFont="1" applyFill="1" applyBorder="1" applyAlignment="1" applyProtection="1">
      <alignment horizontal="right" vertical="center"/>
      <protection hidden="1"/>
    </xf>
    <xf numFmtId="167" fontId="38" fillId="6" borderId="49" xfId="0" applyNumberFormat="1" applyFont="1" applyFill="1" applyBorder="1" applyAlignment="1" applyProtection="1">
      <alignment vertical="center"/>
      <protection hidden="1"/>
    </xf>
    <xf numFmtId="167" fontId="50" fillId="6" borderId="57" xfId="0" applyNumberFormat="1" applyFont="1" applyFill="1" applyBorder="1" applyAlignment="1" applyProtection="1">
      <alignment horizontal="right" vertical="center"/>
      <protection hidden="1"/>
    </xf>
    <xf numFmtId="167" fontId="39" fillId="6" borderId="6" xfId="0" applyNumberFormat="1" applyFont="1" applyFill="1" applyBorder="1" applyAlignment="1" applyProtection="1">
      <alignment vertical="center"/>
      <protection hidden="1"/>
    </xf>
    <xf numFmtId="167" fontId="38" fillId="6" borderId="55" xfId="0" applyNumberFormat="1" applyFont="1" applyFill="1" applyBorder="1" applyAlignment="1" applyProtection="1">
      <alignment vertical="center"/>
      <protection hidden="1"/>
    </xf>
    <xf numFmtId="167" fontId="38" fillId="6" borderId="24" xfId="0" applyNumberFormat="1" applyFont="1" applyFill="1" applyBorder="1" applyAlignment="1" applyProtection="1">
      <alignment vertical="center"/>
      <protection hidden="1"/>
    </xf>
    <xf numFmtId="0" fontId="32" fillId="6" borderId="12" xfId="0" applyFont="1" applyFill="1" applyBorder="1" applyAlignment="1">
      <alignment horizontal="center" vertical="center" textRotation="180"/>
    </xf>
    <xf numFmtId="0" fontId="33" fillId="6" borderId="12" xfId="0" applyFont="1" applyFill="1" applyBorder="1" applyAlignment="1">
      <alignment horizontal="center" vertical="center"/>
    </xf>
    <xf numFmtId="0" fontId="12" fillId="8" borderId="7" xfId="0" applyFont="1" applyFill="1" applyBorder="1" applyAlignment="1">
      <alignment vertical="center"/>
    </xf>
    <xf numFmtId="0" fontId="12" fillId="8" borderId="8" xfId="0" applyFont="1" applyFill="1" applyBorder="1" applyAlignment="1">
      <alignment vertical="center"/>
    </xf>
    <xf numFmtId="4" fontId="1" fillId="11" borderId="21" xfId="0" applyNumberFormat="1" applyFont="1" applyFill="1" applyBorder="1" applyAlignment="1">
      <alignment horizontal="center" wrapText="1"/>
    </xf>
    <xf numFmtId="0" fontId="0" fillId="11" borderId="12" xfId="0" applyFill="1" applyBorder="1" applyAlignment="1">
      <alignment horizontal="center" wrapText="1"/>
    </xf>
    <xf numFmtId="0" fontId="0" fillId="11" borderId="35" xfId="0" applyFill="1" applyBorder="1" applyAlignment="1">
      <alignment horizontal="center" wrapText="1"/>
    </xf>
    <xf numFmtId="0" fontId="17" fillId="2" borderId="2" xfId="0" applyFont="1" applyFill="1" applyBorder="1" applyAlignment="1" applyProtection="1">
      <alignment horizontal="center" vertical="center"/>
      <protection hidden="1"/>
    </xf>
    <xf numFmtId="0" fontId="0" fillId="0" borderId="4" xfId="0" applyBorder="1" applyAlignment="1">
      <alignment horizontal="center" vertical="center"/>
    </xf>
    <xf numFmtId="0" fontId="21" fillId="4" borderId="0" xfId="1" applyFont="1" applyFill="1" applyBorder="1" applyAlignment="1" applyProtection="1">
      <protection hidden="1"/>
    </xf>
    <xf numFmtId="0" fontId="29" fillId="4" borderId="0" xfId="0" applyFont="1" applyFill="1" applyBorder="1" applyAlignment="1" applyProtection="1">
      <protection hidden="1"/>
    </xf>
    <xf numFmtId="0" fontId="66" fillId="13" borderId="2" xfId="0" applyFont="1" applyFill="1" applyBorder="1" applyAlignment="1" applyProtection="1">
      <alignment horizontal="left" vertical="center"/>
      <protection hidden="1"/>
    </xf>
    <xf numFmtId="0" fontId="67" fillId="13" borderId="4" xfId="0" applyFont="1" applyFill="1" applyBorder="1" applyAlignment="1">
      <alignment horizontal="left" vertical="center"/>
    </xf>
    <xf numFmtId="0" fontId="67" fillId="13" borderId="7" xfId="0" applyFont="1" applyFill="1" applyBorder="1" applyAlignment="1">
      <alignment horizontal="left" vertical="center"/>
    </xf>
    <xf numFmtId="0" fontId="68" fillId="13" borderId="43" xfId="0" applyFont="1" applyFill="1" applyBorder="1" applyAlignment="1" applyProtection="1">
      <alignment horizontal="left" vertical="center"/>
      <protection hidden="1"/>
    </xf>
    <xf numFmtId="0" fontId="70" fillId="13" borderId="35" xfId="0" applyFont="1" applyFill="1" applyBorder="1" applyAlignment="1">
      <alignment horizontal="left" vertical="center"/>
    </xf>
    <xf numFmtId="0" fontId="70" fillId="13" borderId="44" xfId="0" applyFont="1" applyFill="1" applyBorder="1" applyAlignment="1">
      <alignment horizontal="left" vertical="center"/>
    </xf>
    <xf numFmtId="3" fontId="15" fillId="8" borderId="46" xfId="0" applyNumberFormat="1" applyFont="1" applyFill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3" fontId="36" fillId="8" borderId="46" xfId="0" applyNumberFormat="1" applyFont="1" applyFill="1" applyBorder="1" applyAlignment="1">
      <alignment horizontal="right" vertical="center"/>
    </xf>
    <xf numFmtId="0" fontId="36" fillId="0" borderId="18" xfId="0" applyFont="1" applyBorder="1" applyAlignment="1">
      <alignment horizontal="right" vertical="center"/>
    </xf>
    <xf numFmtId="0" fontId="72" fillId="0" borderId="18" xfId="0" applyFont="1" applyBorder="1" applyAlignment="1">
      <alignment horizontal="right" vertical="center"/>
    </xf>
    <xf numFmtId="3" fontId="73" fillId="8" borderId="46" xfId="0" applyNumberFormat="1" applyFont="1" applyFill="1" applyBorder="1" applyAlignment="1">
      <alignment horizontal="right" vertical="center"/>
    </xf>
    <xf numFmtId="0" fontId="74" fillId="0" borderId="18" xfId="0" applyFont="1" applyBorder="1" applyAlignment="1">
      <alignment horizontal="right" vertical="center"/>
    </xf>
    <xf numFmtId="3" fontId="72" fillId="8" borderId="46" xfId="0" applyNumberFormat="1" applyFont="1" applyFill="1" applyBorder="1" applyAlignment="1">
      <alignment horizontal="right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colors>
    <mruColors>
      <color rgb="FF00CC00"/>
      <color rgb="FF009900"/>
      <color rgb="FF66FFFF"/>
      <color rgb="FF99FF99"/>
      <color rgb="FF0070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lek@reotrade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/>
  <dimension ref="A1:CD649"/>
  <sheetViews>
    <sheetView tabSelected="1" zoomScale="125" zoomScaleNormal="125" workbookViewId="0">
      <pane ySplit="9" topLeftCell="A10" activePane="bottomLeft" state="frozen"/>
      <selection pane="bottomLeft" activeCell="B2" sqref="B2"/>
    </sheetView>
  </sheetViews>
  <sheetFormatPr defaultColWidth="11.42578125" defaultRowHeight="12.75" x14ac:dyDescent="0.2"/>
  <cols>
    <col min="1" max="1" width="5" style="1" hidden="1" customWidth="1"/>
    <col min="2" max="2" width="11.7109375" customWidth="1"/>
    <col min="3" max="3" width="15" style="1" customWidth="1"/>
    <col min="4" max="4" width="11.7109375" style="1" customWidth="1"/>
    <col min="5" max="5" width="17.42578125" style="1" customWidth="1"/>
    <col min="6" max="6" width="73.7109375" style="1" customWidth="1"/>
    <col min="7" max="7" width="3.7109375" style="2" hidden="1" customWidth="1"/>
    <col min="8" max="8" width="6.7109375" style="2" hidden="1" customWidth="1"/>
    <col min="9" max="9" width="11.42578125" style="6" hidden="1" customWidth="1"/>
    <col min="10" max="10" width="5.7109375" style="6" hidden="1" customWidth="1"/>
    <col min="11" max="12" width="0.140625" style="6" hidden="1" customWidth="1"/>
    <col min="13" max="13" width="5.7109375" style="6" hidden="1" customWidth="1"/>
    <col min="14" max="14" width="10.7109375" style="6" hidden="1" customWidth="1"/>
    <col min="15" max="15" width="10.28515625" style="6" hidden="1" customWidth="1"/>
    <col min="16" max="16" width="7" style="6" hidden="1" customWidth="1"/>
    <col min="17" max="17" width="37.42578125" style="5" hidden="1" customWidth="1"/>
    <col min="18" max="18" width="0" style="1" hidden="1" customWidth="1"/>
    <col min="19" max="16384" width="11.42578125" style="1"/>
  </cols>
  <sheetData>
    <row r="1" spans="1:82" ht="44.25" thickTop="1" thickBot="1" x14ac:dyDescent="0.45">
      <c r="A1" s="165" t="s">
        <v>895</v>
      </c>
      <c r="B1" s="172" t="s">
        <v>912</v>
      </c>
      <c r="C1" s="173"/>
      <c r="D1" s="173"/>
      <c r="E1" s="173"/>
      <c r="F1" s="173"/>
      <c r="G1" s="11"/>
      <c r="N1" s="68" t="s">
        <v>896</v>
      </c>
    </row>
    <row r="2" spans="1:82" ht="21.75" thickTop="1" thickBot="1" x14ac:dyDescent="0.45">
      <c r="A2" s="166"/>
      <c r="B2" s="12" t="s">
        <v>886</v>
      </c>
      <c r="C2" s="174" t="s">
        <v>887</v>
      </c>
      <c r="D2" s="174"/>
      <c r="E2" s="13"/>
      <c r="F2" s="14" t="s">
        <v>911</v>
      </c>
      <c r="G2"/>
      <c r="H2"/>
      <c r="I2"/>
      <c r="J2"/>
      <c r="K2"/>
      <c r="L2"/>
      <c r="M2" s="88">
        <v>12</v>
      </c>
      <c r="N2" s="69">
        <v>500</v>
      </c>
      <c r="O2" s="70" t="s">
        <v>903</v>
      </c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 s="15">
        <v>0.1</v>
      </c>
      <c r="AN2" s="16" t="s">
        <v>888</v>
      </c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</row>
    <row r="3" spans="1:82" ht="21" thickBot="1" x14ac:dyDescent="0.45">
      <c r="A3" s="166"/>
      <c r="B3" s="17"/>
      <c r="C3" s="175" t="s">
        <v>889</v>
      </c>
      <c r="D3" s="175"/>
      <c r="E3" s="18"/>
      <c r="F3" s="14" t="s">
        <v>890</v>
      </c>
      <c r="G3"/>
      <c r="H3"/>
      <c r="I3"/>
      <c r="J3"/>
      <c r="K3"/>
      <c r="L3"/>
      <c r="M3" s="89">
        <v>20</v>
      </c>
      <c r="N3" s="69">
        <v>1000</v>
      </c>
      <c r="O3" s="70" t="s">
        <v>904</v>
      </c>
      <c r="P3"/>
      <c r="Q3"/>
      <c r="R3"/>
      <c r="S3"/>
      <c r="T3"/>
      <c r="U3"/>
      <c r="V3"/>
      <c r="W3"/>
      <c r="X3" s="19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 s="20">
        <f>AK499*(1-AM2)+AH499</f>
        <v>0</v>
      </c>
      <c r="AN3" s="16" t="s">
        <v>891</v>
      </c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</row>
    <row r="4" spans="1:82" ht="21" thickBot="1" x14ac:dyDescent="0.45">
      <c r="A4" s="166"/>
      <c r="B4" s="136">
        <v>26.5</v>
      </c>
      <c r="C4" s="175" t="s">
        <v>892</v>
      </c>
      <c r="D4" s="175"/>
      <c r="E4" s="21" t="s">
        <v>893</v>
      </c>
      <c r="F4" s="14" t="s">
        <v>894</v>
      </c>
      <c r="G4"/>
      <c r="H4"/>
      <c r="I4"/>
      <c r="J4"/>
      <c r="K4"/>
      <c r="L4"/>
      <c r="M4" s="90">
        <v>25</v>
      </c>
      <c r="N4" s="69">
        <v>3000</v>
      </c>
      <c r="O4" s="70" t="s">
        <v>905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 s="22" t="e">
        <f>AM3*#REF!</f>
        <v>#REF!</v>
      </c>
      <c r="AN4" s="16" t="s">
        <v>891</v>
      </c>
      <c r="AO4"/>
      <c r="AP4" s="23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</row>
    <row r="5" spans="1:82" ht="15" customHeight="1" thickTop="1" x14ac:dyDescent="0.3">
      <c r="A5" s="166"/>
      <c r="B5" s="176" t="s">
        <v>909</v>
      </c>
      <c r="C5" s="177"/>
      <c r="D5" s="177"/>
      <c r="E5" s="177"/>
      <c r="F5" s="178"/>
      <c r="G5"/>
      <c r="H5"/>
      <c r="I5"/>
      <c r="J5"/>
      <c r="K5"/>
      <c r="L5"/>
      <c r="M5" s="69">
        <v>0</v>
      </c>
      <c r="N5" s="69">
        <v>3000</v>
      </c>
      <c r="O5" s="70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 s="24"/>
      <c r="AN5" s="16"/>
      <c r="AO5"/>
      <c r="AP5" s="23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</row>
    <row r="6" spans="1:82" ht="18" customHeight="1" thickBot="1" x14ac:dyDescent="0.35">
      <c r="A6" s="166"/>
      <c r="B6" s="179" t="s">
        <v>910</v>
      </c>
      <c r="C6" s="180"/>
      <c r="D6" s="180"/>
      <c r="E6" s="180"/>
      <c r="F6" s="181"/>
      <c r="G6"/>
      <c r="H6"/>
      <c r="I6"/>
      <c r="J6"/>
      <c r="K6"/>
      <c r="L6"/>
      <c r="M6" s="69"/>
      <c r="N6" s="69"/>
      <c r="O6" s="7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 s="24"/>
      <c r="AN6" s="16"/>
      <c r="AO6"/>
      <c r="AP6" s="23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</row>
    <row r="7" spans="1:82" ht="15" customHeight="1" thickTop="1" thickBot="1" x14ac:dyDescent="0.35">
      <c r="A7" s="166"/>
      <c r="B7" s="25" t="s">
        <v>872</v>
      </c>
      <c r="C7" s="31" t="s">
        <v>875</v>
      </c>
      <c r="D7" s="28" t="s">
        <v>872</v>
      </c>
      <c r="E7" s="31" t="s">
        <v>875</v>
      </c>
      <c r="F7" s="167" t="s">
        <v>880</v>
      </c>
      <c r="G7" s="8"/>
      <c r="H7" s="8"/>
      <c r="I7" s="169" t="s">
        <v>884</v>
      </c>
      <c r="J7" s="43"/>
      <c r="K7" s="43"/>
      <c r="L7" s="43"/>
      <c r="M7" s="1"/>
      <c r="N7" s="1"/>
      <c r="O7" s="69"/>
      <c r="P7" s="43"/>
      <c r="Q7" s="9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 s="24"/>
      <c r="AN7" s="16"/>
      <c r="AO7"/>
      <c r="AP7" s="23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</row>
    <row r="8" spans="1:82" ht="15" customHeight="1" thickTop="1" thickBot="1" x14ac:dyDescent="0.3">
      <c r="A8" s="166"/>
      <c r="B8" s="26" t="s">
        <v>873</v>
      </c>
      <c r="C8" s="32" t="s">
        <v>876</v>
      </c>
      <c r="D8" s="29" t="s">
        <v>873</v>
      </c>
      <c r="E8" s="32" t="s">
        <v>878</v>
      </c>
      <c r="F8" s="168"/>
      <c r="G8" s="8"/>
      <c r="H8" s="8"/>
      <c r="I8" s="170"/>
      <c r="J8" s="44"/>
      <c r="K8" s="44"/>
      <c r="L8" s="44"/>
      <c r="M8" s="44"/>
      <c r="N8" s="95">
        <v>27.5</v>
      </c>
      <c r="O8" s="44"/>
      <c r="P8" s="44"/>
      <c r="Q8" s="9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 s="24"/>
      <c r="AN8" s="16"/>
      <c r="AO8"/>
      <c r="AP8" s="23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</row>
    <row r="9" spans="1:82" s="4" customFormat="1" ht="15" customHeight="1" thickTop="1" thickBot="1" x14ac:dyDescent="0.3">
      <c r="A9" s="166"/>
      <c r="B9" s="27" t="s">
        <v>874</v>
      </c>
      <c r="C9" s="33" t="s">
        <v>877</v>
      </c>
      <c r="D9" s="30" t="s">
        <v>901</v>
      </c>
      <c r="E9" s="33" t="s">
        <v>879</v>
      </c>
      <c r="F9" s="168"/>
      <c r="G9" s="59" t="s">
        <v>900</v>
      </c>
      <c r="H9" s="79" t="s">
        <v>881</v>
      </c>
      <c r="I9" s="171"/>
      <c r="J9" s="71" t="s">
        <v>898</v>
      </c>
      <c r="K9" s="74"/>
      <c r="L9" s="75"/>
      <c r="M9" s="67" t="s">
        <v>899</v>
      </c>
      <c r="N9" s="50" t="s">
        <v>896</v>
      </c>
      <c r="O9" s="82" t="s">
        <v>897</v>
      </c>
      <c r="P9" s="83" t="s">
        <v>897</v>
      </c>
      <c r="Q9" s="10" t="s">
        <v>885</v>
      </c>
    </row>
    <row r="10" spans="1:82" ht="12.95" customHeight="1" thickTop="1" x14ac:dyDescent="0.2">
      <c r="A10" s="138">
        <f>IF(H10&lt;19%,0.55,0.1)</f>
        <v>0.1</v>
      </c>
      <c r="B10" s="139">
        <f t="shared" ref="B10:B41" si="0">CEILING(((I10+J10+M10)*$B$4),100)-100</f>
        <v>19200</v>
      </c>
      <c r="C10" s="34">
        <v>2310110</v>
      </c>
      <c r="D10" s="151">
        <f>CEILING(IF(B10&lt;10000,B10,B10*0.98),100)-100</f>
        <v>18800</v>
      </c>
      <c r="E10" s="36"/>
      <c r="F10" s="37" t="s">
        <v>236</v>
      </c>
      <c r="G10" s="60">
        <v>20</v>
      </c>
      <c r="H10" s="80">
        <v>0.26</v>
      </c>
      <c r="I10" s="64">
        <v>700</v>
      </c>
      <c r="J10" s="72">
        <f>IF(I10*(1-H10)&lt;500,M2,K10)</f>
        <v>20</v>
      </c>
      <c r="K10" s="76">
        <f>IF(I10*(1-H10)&lt;1000,M3,L10)</f>
        <v>20</v>
      </c>
      <c r="L10" s="77">
        <f>IF(I10*(1-H10)&lt;3000,M4,0)</f>
        <v>25</v>
      </c>
      <c r="M10" s="78">
        <f>IF(J10&gt;0,(I10/100),(25+I10/200))</f>
        <v>7</v>
      </c>
      <c r="N10" s="51">
        <f>CEILING(((I10*(1-H10)+J10+M10)*$N$8),1)-0</f>
        <v>14988</v>
      </c>
      <c r="O10" s="84">
        <f t="shared" ref="O10:O21" si="1">B10-N10</f>
        <v>4212</v>
      </c>
      <c r="P10" s="85">
        <f t="shared" ref="P10:P21" si="2">O10/B10</f>
        <v>0.21937499999999999</v>
      </c>
      <c r="Q10" s="45"/>
    </row>
    <row r="11" spans="1:82" ht="12.95" customHeight="1" x14ac:dyDescent="0.2">
      <c r="A11" s="140">
        <f t="shared" ref="A11:A19" si="3">IF(H11&lt;19%,0.55,0.1)</f>
        <v>0.1</v>
      </c>
      <c r="B11" s="141">
        <f t="shared" si="0"/>
        <v>32600</v>
      </c>
      <c r="C11" s="35">
        <v>2310120</v>
      </c>
      <c r="D11" s="152">
        <f t="shared" ref="D11:D21" si="4">CEILING(IF(B11&lt;10000,B11,B11*0.98),100)-100</f>
        <v>31900</v>
      </c>
      <c r="E11" s="38"/>
      <c r="F11" s="39" t="s">
        <v>237</v>
      </c>
      <c r="G11" s="61">
        <v>20</v>
      </c>
      <c r="H11" s="81">
        <v>0.26</v>
      </c>
      <c r="I11" s="65">
        <v>1200</v>
      </c>
      <c r="J11" s="73">
        <f>IF(I11*(1-H11)&lt;500,$M$2,K11)</f>
        <v>20</v>
      </c>
      <c r="K11" s="76">
        <f>IF(I11*(1-H11)&lt;1000,$M$3,L11)</f>
        <v>20</v>
      </c>
      <c r="L11" s="77">
        <f>IF(I11*(1-H11)&lt;3000,$M$4,0)</f>
        <v>25</v>
      </c>
      <c r="M11" s="78">
        <f>IF(J11&gt;0,(I11/100),(25+I11/200))</f>
        <v>12</v>
      </c>
      <c r="N11" s="52">
        <f>CEILING(((I11*(1-H11)+J11+M11)*$N$8),1)-0</f>
        <v>25300</v>
      </c>
      <c r="O11" s="86">
        <f t="shared" si="1"/>
        <v>7300</v>
      </c>
      <c r="P11" s="87">
        <f t="shared" si="2"/>
        <v>0.22392638036809817</v>
      </c>
      <c r="Q11" s="46"/>
    </row>
    <row r="12" spans="1:82" ht="12.95" customHeight="1" thickBot="1" x14ac:dyDescent="0.25">
      <c r="A12" s="140">
        <f t="shared" si="3"/>
        <v>0.1</v>
      </c>
      <c r="B12" s="142">
        <f t="shared" si="0"/>
        <v>64800</v>
      </c>
      <c r="C12" s="103">
        <v>2310130</v>
      </c>
      <c r="D12" s="153">
        <f t="shared" si="4"/>
        <v>63500</v>
      </c>
      <c r="E12" s="104"/>
      <c r="F12" s="105" t="s">
        <v>238</v>
      </c>
      <c r="G12" s="61">
        <v>20</v>
      </c>
      <c r="H12" s="81">
        <v>0.26</v>
      </c>
      <c r="I12" s="65">
        <v>2400</v>
      </c>
      <c r="J12" s="73">
        <f t="shared" ref="J12:J22" si="5">IF(I12*(1-H12)&lt;500,$M$2,K12)</f>
        <v>25</v>
      </c>
      <c r="K12" s="76">
        <f t="shared" ref="K12:K22" si="6">IF(I12*(1-H12)&lt;1000,$M$3,L12)</f>
        <v>25</v>
      </c>
      <c r="L12" s="77">
        <f t="shared" ref="L12:L22" si="7">IF(I12*(1-H12)&lt;3000,$M$4,0)</f>
        <v>25</v>
      </c>
      <c r="M12" s="78">
        <f t="shared" ref="M12:M22" si="8">IF(J12&gt;0,(I12/100),(25+I12/200))</f>
        <v>24</v>
      </c>
      <c r="N12" s="52">
        <f t="shared" ref="N12:N75" si="9">CEILING(((I12*(1-H12)+J12+M12)*$N$8),1)-0</f>
        <v>50188</v>
      </c>
      <c r="O12" s="86">
        <f t="shared" si="1"/>
        <v>14612</v>
      </c>
      <c r="P12" s="87">
        <f t="shared" si="2"/>
        <v>0.22549382716049382</v>
      </c>
      <c r="Q12" s="46"/>
    </row>
    <row r="13" spans="1:82" ht="12.95" customHeight="1" x14ac:dyDescent="0.2">
      <c r="A13" s="140">
        <f t="shared" si="3"/>
        <v>0.1</v>
      </c>
      <c r="B13" s="143">
        <f>CEILING(((I13+J13+M13)*$B$4),1000)-0</f>
        <v>54000</v>
      </c>
      <c r="C13" s="109">
        <v>8800705</v>
      </c>
      <c r="D13" s="154">
        <f t="shared" si="4"/>
        <v>52900</v>
      </c>
      <c r="E13" s="110" t="s">
        <v>203</v>
      </c>
      <c r="F13" s="111" t="s">
        <v>46</v>
      </c>
      <c r="G13" s="61">
        <v>33</v>
      </c>
      <c r="H13" s="81">
        <v>0.19</v>
      </c>
      <c r="I13" s="65">
        <v>1990</v>
      </c>
      <c r="J13" s="73">
        <f t="shared" si="5"/>
        <v>25</v>
      </c>
      <c r="K13" s="76">
        <f t="shared" si="6"/>
        <v>25</v>
      </c>
      <c r="L13" s="77">
        <f t="shared" si="7"/>
        <v>25</v>
      </c>
      <c r="M13" s="78">
        <f t="shared" si="8"/>
        <v>19.899999999999999</v>
      </c>
      <c r="N13" s="52">
        <f t="shared" si="9"/>
        <v>45562</v>
      </c>
      <c r="O13" s="86">
        <f t="shared" si="1"/>
        <v>8438</v>
      </c>
      <c r="P13" s="87">
        <f t="shared" si="2"/>
        <v>0.15625925925925926</v>
      </c>
      <c r="Q13" s="46"/>
    </row>
    <row r="14" spans="1:82" ht="12.95" customHeight="1" thickBot="1" x14ac:dyDescent="0.25">
      <c r="A14" s="140">
        <f t="shared" si="3"/>
        <v>0.1</v>
      </c>
      <c r="B14" s="144">
        <f>CEILING(((I14+J14+M14)*$B$4),1000)-0</f>
        <v>59000</v>
      </c>
      <c r="C14" s="112">
        <v>8800718</v>
      </c>
      <c r="D14" s="155">
        <f t="shared" si="4"/>
        <v>57800</v>
      </c>
      <c r="E14" s="113" t="s">
        <v>204</v>
      </c>
      <c r="F14" s="114" t="s">
        <v>138</v>
      </c>
      <c r="G14" s="61">
        <v>33</v>
      </c>
      <c r="H14" s="81">
        <v>0.19</v>
      </c>
      <c r="I14" s="65">
        <v>2170</v>
      </c>
      <c r="J14" s="73">
        <f t="shared" si="5"/>
        <v>25</v>
      </c>
      <c r="K14" s="76">
        <f t="shared" si="6"/>
        <v>25</v>
      </c>
      <c r="L14" s="77">
        <f t="shared" si="7"/>
        <v>25</v>
      </c>
      <c r="M14" s="78">
        <f t="shared" si="8"/>
        <v>21.7</v>
      </c>
      <c r="N14" s="52">
        <f t="shared" si="9"/>
        <v>49621</v>
      </c>
      <c r="O14" s="86">
        <f t="shared" si="1"/>
        <v>9379</v>
      </c>
      <c r="P14" s="87">
        <f t="shared" si="2"/>
        <v>0.15896610169491526</v>
      </c>
      <c r="Q14" s="46"/>
    </row>
    <row r="15" spans="1:82" ht="12.95" customHeight="1" x14ac:dyDescent="0.2">
      <c r="A15" s="140">
        <f t="shared" si="3"/>
        <v>0.1</v>
      </c>
      <c r="B15" s="145">
        <f t="shared" si="0"/>
        <v>65500</v>
      </c>
      <c r="C15" s="106">
        <v>8810007</v>
      </c>
      <c r="D15" s="156">
        <f t="shared" si="4"/>
        <v>64100</v>
      </c>
      <c r="E15" s="107"/>
      <c r="F15" s="108" t="s">
        <v>533</v>
      </c>
      <c r="G15" s="61">
        <v>33</v>
      </c>
      <c r="H15" s="81">
        <v>0.19</v>
      </c>
      <c r="I15" s="65">
        <v>2425</v>
      </c>
      <c r="J15" s="73">
        <f t="shared" si="5"/>
        <v>25</v>
      </c>
      <c r="K15" s="76">
        <f t="shared" si="6"/>
        <v>25</v>
      </c>
      <c r="L15" s="77">
        <f t="shared" si="7"/>
        <v>25</v>
      </c>
      <c r="M15" s="78">
        <f t="shared" si="8"/>
        <v>24.25</v>
      </c>
      <c r="N15" s="52">
        <f t="shared" si="9"/>
        <v>55372</v>
      </c>
      <c r="O15" s="86">
        <f t="shared" si="1"/>
        <v>10128</v>
      </c>
      <c r="P15" s="87">
        <f t="shared" si="2"/>
        <v>0.15462595419847328</v>
      </c>
      <c r="Q15" s="47"/>
    </row>
    <row r="16" spans="1:82" ht="12.95" customHeight="1" x14ac:dyDescent="0.2">
      <c r="A16" s="140">
        <f t="shared" si="3"/>
        <v>0.1</v>
      </c>
      <c r="B16" s="141">
        <f t="shared" si="0"/>
        <v>65500</v>
      </c>
      <c r="C16" s="35">
        <v>8810008</v>
      </c>
      <c r="D16" s="152">
        <f t="shared" si="4"/>
        <v>64100</v>
      </c>
      <c r="E16" s="38"/>
      <c r="F16" s="40" t="s">
        <v>534</v>
      </c>
      <c r="G16" s="61">
        <v>33</v>
      </c>
      <c r="H16" s="81">
        <v>0.19</v>
      </c>
      <c r="I16" s="65">
        <v>2425</v>
      </c>
      <c r="J16" s="73">
        <f t="shared" si="5"/>
        <v>25</v>
      </c>
      <c r="K16" s="76">
        <f t="shared" si="6"/>
        <v>25</v>
      </c>
      <c r="L16" s="77">
        <f t="shared" si="7"/>
        <v>25</v>
      </c>
      <c r="M16" s="78">
        <f t="shared" si="8"/>
        <v>24.25</v>
      </c>
      <c r="N16" s="52">
        <f t="shared" si="9"/>
        <v>55372</v>
      </c>
      <c r="O16" s="86">
        <f t="shared" si="1"/>
        <v>10128</v>
      </c>
      <c r="P16" s="87">
        <f t="shared" si="2"/>
        <v>0.15462595419847328</v>
      </c>
      <c r="Q16" s="47"/>
    </row>
    <row r="17" spans="1:17" ht="12.95" customHeight="1" x14ac:dyDescent="0.2">
      <c r="A17" s="140">
        <f t="shared" si="3"/>
        <v>0.1</v>
      </c>
      <c r="B17" s="141">
        <f t="shared" si="0"/>
        <v>65500</v>
      </c>
      <c r="C17" s="35">
        <v>8810011</v>
      </c>
      <c r="D17" s="152">
        <f t="shared" si="4"/>
        <v>64100</v>
      </c>
      <c r="E17" s="38"/>
      <c r="F17" s="39" t="s">
        <v>385</v>
      </c>
      <c r="G17" s="61">
        <v>33</v>
      </c>
      <c r="H17" s="81">
        <v>0.19</v>
      </c>
      <c r="I17" s="65">
        <v>2425</v>
      </c>
      <c r="J17" s="73">
        <f t="shared" si="5"/>
        <v>25</v>
      </c>
      <c r="K17" s="76">
        <f t="shared" si="6"/>
        <v>25</v>
      </c>
      <c r="L17" s="77">
        <f t="shared" si="7"/>
        <v>25</v>
      </c>
      <c r="M17" s="78">
        <f t="shared" si="8"/>
        <v>24.25</v>
      </c>
      <c r="N17" s="52">
        <f t="shared" si="9"/>
        <v>55372</v>
      </c>
      <c r="O17" s="86">
        <f t="shared" si="1"/>
        <v>10128</v>
      </c>
      <c r="P17" s="87">
        <f t="shared" si="2"/>
        <v>0.15462595419847328</v>
      </c>
      <c r="Q17" s="46"/>
    </row>
    <row r="18" spans="1:17" ht="12.95" customHeight="1" x14ac:dyDescent="0.2">
      <c r="A18" s="140">
        <f t="shared" si="3"/>
        <v>0.1</v>
      </c>
      <c r="B18" s="141">
        <f t="shared" si="0"/>
        <v>65500</v>
      </c>
      <c r="C18" s="35">
        <v>8810012</v>
      </c>
      <c r="D18" s="152">
        <f t="shared" si="4"/>
        <v>64100</v>
      </c>
      <c r="E18" s="38"/>
      <c r="F18" s="39" t="s">
        <v>386</v>
      </c>
      <c r="G18" s="61">
        <v>33</v>
      </c>
      <c r="H18" s="81">
        <v>0.19</v>
      </c>
      <c r="I18" s="65">
        <v>2425</v>
      </c>
      <c r="J18" s="73">
        <f t="shared" si="5"/>
        <v>25</v>
      </c>
      <c r="K18" s="76">
        <f t="shared" si="6"/>
        <v>25</v>
      </c>
      <c r="L18" s="77">
        <f t="shared" si="7"/>
        <v>25</v>
      </c>
      <c r="M18" s="78">
        <f t="shared" si="8"/>
        <v>24.25</v>
      </c>
      <c r="N18" s="52">
        <f t="shared" si="9"/>
        <v>55372</v>
      </c>
      <c r="O18" s="86">
        <f t="shared" si="1"/>
        <v>10128</v>
      </c>
      <c r="P18" s="87">
        <f t="shared" si="2"/>
        <v>0.15462595419847328</v>
      </c>
      <c r="Q18" s="46"/>
    </row>
    <row r="19" spans="1:17" ht="12.95" customHeight="1" x14ac:dyDescent="0.2">
      <c r="A19" s="140">
        <f t="shared" si="3"/>
        <v>0.1</v>
      </c>
      <c r="B19" s="141">
        <f>CEILING(((I19+J19+M19)*$B$4),100)-200</f>
        <v>88000</v>
      </c>
      <c r="C19" s="35">
        <v>8810015</v>
      </c>
      <c r="D19" s="152">
        <f t="shared" si="4"/>
        <v>86200</v>
      </c>
      <c r="E19" s="38"/>
      <c r="F19" s="39" t="s">
        <v>1</v>
      </c>
      <c r="G19" s="61">
        <v>33</v>
      </c>
      <c r="H19" s="81">
        <v>0.19</v>
      </c>
      <c r="I19" s="65">
        <v>3270</v>
      </c>
      <c r="J19" s="73">
        <f t="shared" si="5"/>
        <v>25</v>
      </c>
      <c r="K19" s="76">
        <f t="shared" si="6"/>
        <v>25</v>
      </c>
      <c r="L19" s="77">
        <f t="shared" si="7"/>
        <v>25</v>
      </c>
      <c r="M19" s="78">
        <f t="shared" si="8"/>
        <v>32.700000000000003</v>
      </c>
      <c r="N19" s="52">
        <f t="shared" si="9"/>
        <v>74426</v>
      </c>
      <c r="O19" s="86">
        <f t="shared" si="1"/>
        <v>13574</v>
      </c>
      <c r="P19" s="87">
        <f t="shared" si="2"/>
        <v>0.15425</v>
      </c>
      <c r="Q19" s="46"/>
    </row>
    <row r="20" spans="1:17" ht="12.95" customHeight="1" x14ac:dyDescent="0.2">
      <c r="A20" s="140">
        <f>IF(H20&lt;19%,0.05,0.1)</f>
        <v>0.05</v>
      </c>
      <c r="B20" s="141">
        <f>CEILING(((I20*1.08+J20+M20)*$B$4),100)-100</f>
        <v>93000</v>
      </c>
      <c r="C20" s="35">
        <v>8810020</v>
      </c>
      <c r="D20" s="152">
        <f t="shared" si="4"/>
        <v>91100</v>
      </c>
      <c r="E20" s="38"/>
      <c r="F20" s="39" t="s">
        <v>788</v>
      </c>
      <c r="G20" s="61" t="s">
        <v>406</v>
      </c>
      <c r="H20" s="96">
        <v>0.12</v>
      </c>
      <c r="I20" s="65">
        <v>3200</v>
      </c>
      <c r="J20" s="73">
        <f t="shared" si="5"/>
        <v>25</v>
      </c>
      <c r="K20" s="76">
        <f t="shared" si="6"/>
        <v>25</v>
      </c>
      <c r="L20" s="77">
        <f t="shared" si="7"/>
        <v>25</v>
      </c>
      <c r="M20" s="78">
        <f t="shared" si="8"/>
        <v>32</v>
      </c>
      <c r="N20" s="52">
        <f t="shared" si="9"/>
        <v>79008</v>
      </c>
      <c r="O20" s="86">
        <f t="shared" si="1"/>
        <v>13992</v>
      </c>
      <c r="P20" s="87">
        <f t="shared" si="2"/>
        <v>0.15045161290322581</v>
      </c>
      <c r="Q20" s="46"/>
    </row>
    <row r="21" spans="1:17" ht="12.95" customHeight="1" x14ac:dyDescent="0.2">
      <c r="A21" s="140">
        <f t="shared" ref="A21:A84" si="10">IF(H21&lt;19%,0.05,0.1)</f>
        <v>0.1</v>
      </c>
      <c r="B21" s="141">
        <f>CEILING(((I21+J21+M21)*$B$4),1000)-1000</f>
        <v>115000</v>
      </c>
      <c r="C21" s="35">
        <v>8810100</v>
      </c>
      <c r="D21" s="152">
        <f t="shared" si="4"/>
        <v>112600</v>
      </c>
      <c r="E21" s="38"/>
      <c r="F21" s="39" t="s">
        <v>746</v>
      </c>
      <c r="G21" s="61" t="s">
        <v>717</v>
      </c>
      <c r="H21" s="81">
        <v>0.26</v>
      </c>
      <c r="I21" s="65">
        <v>4300</v>
      </c>
      <c r="J21" s="73">
        <f t="shared" si="5"/>
        <v>0</v>
      </c>
      <c r="K21" s="76">
        <f t="shared" si="6"/>
        <v>0</v>
      </c>
      <c r="L21" s="77">
        <f t="shared" si="7"/>
        <v>0</v>
      </c>
      <c r="M21" s="78">
        <f t="shared" si="8"/>
        <v>46.5</v>
      </c>
      <c r="N21" s="52">
        <f t="shared" si="9"/>
        <v>88784</v>
      </c>
      <c r="O21" s="86">
        <f t="shared" si="1"/>
        <v>26216</v>
      </c>
      <c r="P21" s="87">
        <f t="shared" si="2"/>
        <v>0.22796521739130435</v>
      </c>
      <c r="Q21" s="46"/>
    </row>
    <row r="22" spans="1:17" ht="12.95" customHeight="1" x14ac:dyDescent="0.2">
      <c r="A22" s="140">
        <f t="shared" si="10"/>
        <v>0.1</v>
      </c>
      <c r="B22" s="141">
        <f>CEILING(((I22+J22+M22)*$B$4),100)</f>
        <v>1300</v>
      </c>
      <c r="C22" s="35">
        <v>8890004</v>
      </c>
      <c r="D22" s="157">
        <f>B22</f>
        <v>1300</v>
      </c>
      <c r="E22" s="38"/>
      <c r="F22" s="39" t="s">
        <v>537</v>
      </c>
      <c r="G22" s="61">
        <v>20</v>
      </c>
      <c r="H22" s="81">
        <v>0.26</v>
      </c>
      <c r="I22" s="65">
        <v>36</v>
      </c>
      <c r="J22" s="73">
        <f t="shared" si="5"/>
        <v>12</v>
      </c>
      <c r="K22" s="76">
        <f t="shared" si="6"/>
        <v>20</v>
      </c>
      <c r="L22" s="77">
        <f t="shared" si="7"/>
        <v>25</v>
      </c>
      <c r="M22" s="78">
        <f t="shared" si="8"/>
        <v>0.36</v>
      </c>
      <c r="N22" s="52">
        <f t="shared" si="9"/>
        <v>1073</v>
      </c>
      <c r="O22" s="86">
        <f t="shared" ref="O22:O85" si="11">B22-N22</f>
        <v>227</v>
      </c>
      <c r="P22" s="87">
        <f t="shared" ref="P22:P85" si="12">O22/B22</f>
        <v>0.17461538461538462</v>
      </c>
      <c r="Q22" s="46"/>
    </row>
    <row r="23" spans="1:17" ht="12.95" customHeight="1" x14ac:dyDescent="0.2">
      <c r="A23" s="140">
        <f t="shared" si="10"/>
        <v>0.1</v>
      </c>
      <c r="B23" s="141">
        <f t="shared" si="0"/>
        <v>2400</v>
      </c>
      <c r="C23" s="35">
        <v>8890005</v>
      </c>
      <c r="D23" s="157">
        <f t="shared" ref="D23:D86" si="13">B23</f>
        <v>2400</v>
      </c>
      <c r="E23" s="38"/>
      <c r="F23" s="39" t="s">
        <v>538</v>
      </c>
      <c r="G23" s="61">
        <v>20</v>
      </c>
      <c r="H23" s="81">
        <v>0.26</v>
      </c>
      <c r="I23" s="65">
        <v>80</v>
      </c>
      <c r="J23" s="73">
        <f t="shared" ref="J23:J86" si="14">IF(I23*(1-H23)&lt;500,$M$2,K23)</f>
        <v>12</v>
      </c>
      <c r="K23" s="76">
        <f t="shared" ref="K23:K86" si="15">IF(I23*(1-H23)&lt;1000,$M$3,L23)</f>
        <v>20</v>
      </c>
      <c r="L23" s="77">
        <f t="shared" ref="L23:L86" si="16">IF(I23*(1-H23)&lt;3000,$M$4,0)</f>
        <v>25</v>
      </c>
      <c r="M23" s="78">
        <f t="shared" ref="M23:M86" si="17">IF(J23&gt;0,(I23/100),(25+I23/200))</f>
        <v>0.8</v>
      </c>
      <c r="N23" s="52">
        <f t="shared" si="9"/>
        <v>1980</v>
      </c>
      <c r="O23" s="86">
        <f t="shared" si="11"/>
        <v>420</v>
      </c>
      <c r="P23" s="87">
        <f t="shared" si="12"/>
        <v>0.17499999999999999</v>
      </c>
      <c r="Q23" s="46"/>
    </row>
    <row r="24" spans="1:17" ht="12.95" customHeight="1" x14ac:dyDescent="0.2">
      <c r="A24" s="140">
        <f t="shared" si="10"/>
        <v>0.1</v>
      </c>
      <c r="B24" s="141">
        <f t="shared" si="0"/>
        <v>2000</v>
      </c>
      <c r="C24" s="35">
        <v>8890006</v>
      </c>
      <c r="D24" s="157">
        <f t="shared" si="13"/>
        <v>2000</v>
      </c>
      <c r="E24" s="38"/>
      <c r="F24" s="39" t="s">
        <v>539</v>
      </c>
      <c r="G24" s="61">
        <v>20</v>
      </c>
      <c r="H24" s="81">
        <v>0.26</v>
      </c>
      <c r="I24" s="65">
        <v>64</v>
      </c>
      <c r="J24" s="73">
        <f t="shared" si="14"/>
        <v>12</v>
      </c>
      <c r="K24" s="76">
        <f t="shared" si="15"/>
        <v>20</v>
      </c>
      <c r="L24" s="77">
        <f t="shared" si="16"/>
        <v>25</v>
      </c>
      <c r="M24" s="78">
        <f t="shared" si="17"/>
        <v>0.64</v>
      </c>
      <c r="N24" s="52">
        <f t="shared" si="9"/>
        <v>1650</v>
      </c>
      <c r="O24" s="86">
        <f t="shared" si="11"/>
        <v>350</v>
      </c>
      <c r="P24" s="87">
        <f t="shared" si="12"/>
        <v>0.17499999999999999</v>
      </c>
      <c r="Q24" s="46"/>
    </row>
    <row r="25" spans="1:17" ht="12.95" customHeight="1" x14ac:dyDescent="0.2">
      <c r="A25" s="140">
        <f t="shared" si="10"/>
        <v>0.1</v>
      </c>
      <c r="B25" s="141">
        <f t="shared" si="0"/>
        <v>2700</v>
      </c>
      <c r="C25" s="35">
        <v>8890007</v>
      </c>
      <c r="D25" s="157">
        <f t="shared" si="13"/>
        <v>2700</v>
      </c>
      <c r="E25" s="38"/>
      <c r="F25" s="39" t="s">
        <v>540</v>
      </c>
      <c r="G25" s="61">
        <v>20</v>
      </c>
      <c r="H25" s="81">
        <v>0.26</v>
      </c>
      <c r="I25" s="65">
        <v>92</v>
      </c>
      <c r="J25" s="73">
        <f t="shared" si="14"/>
        <v>12</v>
      </c>
      <c r="K25" s="76">
        <f t="shared" si="15"/>
        <v>20</v>
      </c>
      <c r="L25" s="77">
        <f t="shared" si="16"/>
        <v>25</v>
      </c>
      <c r="M25" s="78">
        <f t="shared" si="17"/>
        <v>0.92</v>
      </c>
      <c r="N25" s="52">
        <f t="shared" si="9"/>
        <v>2228</v>
      </c>
      <c r="O25" s="86">
        <f t="shared" si="11"/>
        <v>472</v>
      </c>
      <c r="P25" s="87">
        <f t="shared" si="12"/>
        <v>0.17481481481481481</v>
      </c>
      <c r="Q25" s="46"/>
    </row>
    <row r="26" spans="1:17" ht="12.95" customHeight="1" x14ac:dyDescent="0.2">
      <c r="A26" s="140">
        <f t="shared" si="10"/>
        <v>0.1</v>
      </c>
      <c r="B26" s="141">
        <f t="shared" si="0"/>
        <v>2700</v>
      </c>
      <c r="C26" s="35">
        <v>8890008</v>
      </c>
      <c r="D26" s="157">
        <f t="shared" si="13"/>
        <v>2700</v>
      </c>
      <c r="E26" s="38"/>
      <c r="F26" s="39" t="s">
        <v>541</v>
      </c>
      <c r="G26" s="61">
        <v>20</v>
      </c>
      <c r="H26" s="81">
        <v>0.26</v>
      </c>
      <c r="I26" s="65">
        <v>91</v>
      </c>
      <c r="J26" s="73">
        <f t="shared" si="14"/>
        <v>12</v>
      </c>
      <c r="K26" s="76">
        <f t="shared" si="15"/>
        <v>20</v>
      </c>
      <c r="L26" s="77">
        <f t="shared" si="16"/>
        <v>25</v>
      </c>
      <c r="M26" s="78">
        <f t="shared" si="17"/>
        <v>0.91</v>
      </c>
      <c r="N26" s="52">
        <f t="shared" si="9"/>
        <v>2207</v>
      </c>
      <c r="O26" s="86">
        <f t="shared" si="11"/>
        <v>493</v>
      </c>
      <c r="P26" s="87">
        <f t="shared" si="12"/>
        <v>0.18259259259259258</v>
      </c>
      <c r="Q26" s="46"/>
    </row>
    <row r="27" spans="1:17" ht="12.95" customHeight="1" x14ac:dyDescent="0.2">
      <c r="A27" s="140">
        <f t="shared" si="10"/>
        <v>0.1</v>
      </c>
      <c r="B27" s="141">
        <f t="shared" si="0"/>
        <v>3100</v>
      </c>
      <c r="C27" s="35">
        <v>8890009</v>
      </c>
      <c r="D27" s="157">
        <f t="shared" si="13"/>
        <v>3100</v>
      </c>
      <c r="E27" s="38"/>
      <c r="F27" s="39" t="s">
        <v>542</v>
      </c>
      <c r="G27" s="61">
        <v>20</v>
      </c>
      <c r="H27" s="81">
        <v>0.26</v>
      </c>
      <c r="I27" s="65">
        <v>105</v>
      </c>
      <c r="J27" s="73">
        <f t="shared" si="14"/>
        <v>12</v>
      </c>
      <c r="K27" s="76">
        <f t="shared" si="15"/>
        <v>20</v>
      </c>
      <c r="L27" s="77">
        <f t="shared" si="16"/>
        <v>25</v>
      </c>
      <c r="M27" s="78">
        <f t="shared" si="17"/>
        <v>1.05</v>
      </c>
      <c r="N27" s="52">
        <f t="shared" si="9"/>
        <v>2496</v>
      </c>
      <c r="O27" s="86">
        <f t="shared" si="11"/>
        <v>604</v>
      </c>
      <c r="P27" s="87">
        <f t="shared" si="12"/>
        <v>0.19483870967741934</v>
      </c>
      <c r="Q27" s="46"/>
    </row>
    <row r="28" spans="1:17" ht="12.95" customHeight="1" x14ac:dyDescent="0.2">
      <c r="A28" s="140">
        <f t="shared" si="10"/>
        <v>0.1</v>
      </c>
      <c r="B28" s="141">
        <f t="shared" si="0"/>
        <v>2000</v>
      </c>
      <c r="C28" s="35">
        <v>8890010</v>
      </c>
      <c r="D28" s="157">
        <f t="shared" si="13"/>
        <v>2000</v>
      </c>
      <c r="E28" s="38"/>
      <c r="F28" s="39" t="s">
        <v>543</v>
      </c>
      <c r="G28" s="61">
        <v>20</v>
      </c>
      <c r="H28" s="81">
        <v>0.26</v>
      </c>
      <c r="I28" s="65">
        <v>64</v>
      </c>
      <c r="J28" s="73">
        <f t="shared" si="14"/>
        <v>12</v>
      </c>
      <c r="K28" s="76">
        <f t="shared" si="15"/>
        <v>20</v>
      </c>
      <c r="L28" s="77">
        <f t="shared" si="16"/>
        <v>25</v>
      </c>
      <c r="M28" s="78">
        <f t="shared" si="17"/>
        <v>0.64</v>
      </c>
      <c r="N28" s="52">
        <f t="shared" si="9"/>
        <v>1650</v>
      </c>
      <c r="O28" s="86">
        <f t="shared" si="11"/>
        <v>350</v>
      </c>
      <c r="P28" s="87">
        <f t="shared" si="12"/>
        <v>0.17499999999999999</v>
      </c>
      <c r="Q28" s="46"/>
    </row>
    <row r="29" spans="1:17" ht="12.95" customHeight="1" x14ac:dyDescent="0.2">
      <c r="A29" s="140">
        <f t="shared" si="10"/>
        <v>0.1</v>
      </c>
      <c r="B29" s="141">
        <f t="shared" si="0"/>
        <v>2000</v>
      </c>
      <c r="C29" s="35">
        <v>8890011</v>
      </c>
      <c r="D29" s="157">
        <f t="shared" si="13"/>
        <v>2000</v>
      </c>
      <c r="E29" s="38"/>
      <c r="F29" s="39" t="s">
        <v>544</v>
      </c>
      <c r="G29" s="61">
        <v>20</v>
      </c>
      <c r="H29" s="81">
        <v>0.26</v>
      </c>
      <c r="I29" s="65">
        <v>64</v>
      </c>
      <c r="J29" s="73">
        <f t="shared" si="14"/>
        <v>12</v>
      </c>
      <c r="K29" s="76">
        <f t="shared" si="15"/>
        <v>20</v>
      </c>
      <c r="L29" s="77">
        <f t="shared" si="16"/>
        <v>25</v>
      </c>
      <c r="M29" s="78">
        <f t="shared" si="17"/>
        <v>0.64</v>
      </c>
      <c r="N29" s="52">
        <f t="shared" si="9"/>
        <v>1650</v>
      </c>
      <c r="O29" s="86">
        <f t="shared" si="11"/>
        <v>350</v>
      </c>
      <c r="P29" s="87">
        <f t="shared" si="12"/>
        <v>0.17499999999999999</v>
      </c>
      <c r="Q29" s="46"/>
    </row>
    <row r="30" spans="1:17" ht="12.95" customHeight="1" x14ac:dyDescent="0.2">
      <c r="A30" s="140">
        <f t="shared" si="10"/>
        <v>0.1</v>
      </c>
      <c r="B30" s="141">
        <f t="shared" si="0"/>
        <v>2000</v>
      </c>
      <c r="C30" s="35">
        <v>8890012</v>
      </c>
      <c r="D30" s="157">
        <f t="shared" si="13"/>
        <v>2000</v>
      </c>
      <c r="E30" s="38"/>
      <c r="F30" s="39" t="s">
        <v>545</v>
      </c>
      <c r="G30" s="61">
        <v>20</v>
      </c>
      <c r="H30" s="81">
        <v>0.26</v>
      </c>
      <c r="I30" s="65">
        <v>64</v>
      </c>
      <c r="J30" s="73">
        <f t="shared" si="14"/>
        <v>12</v>
      </c>
      <c r="K30" s="76">
        <f t="shared" si="15"/>
        <v>20</v>
      </c>
      <c r="L30" s="77">
        <f t="shared" si="16"/>
        <v>25</v>
      </c>
      <c r="M30" s="78">
        <f t="shared" si="17"/>
        <v>0.64</v>
      </c>
      <c r="N30" s="52">
        <f t="shared" si="9"/>
        <v>1650</v>
      </c>
      <c r="O30" s="86">
        <f t="shared" si="11"/>
        <v>350</v>
      </c>
      <c r="P30" s="87">
        <f t="shared" si="12"/>
        <v>0.17499999999999999</v>
      </c>
      <c r="Q30" s="46"/>
    </row>
    <row r="31" spans="1:17" ht="12.95" customHeight="1" x14ac:dyDescent="0.2">
      <c r="A31" s="140">
        <f t="shared" si="10"/>
        <v>0.1</v>
      </c>
      <c r="B31" s="141">
        <f t="shared" si="0"/>
        <v>2000</v>
      </c>
      <c r="C31" s="35">
        <v>8890013</v>
      </c>
      <c r="D31" s="157">
        <f t="shared" si="13"/>
        <v>2000</v>
      </c>
      <c r="E31" s="38"/>
      <c r="F31" s="39" t="s">
        <v>546</v>
      </c>
      <c r="G31" s="61">
        <v>20</v>
      </c>
      <c r="H31" s="81">
        <v>0.26</v>
      </c>
      <c r="I31" s="65">
        <v>64</v>
      </c>
      <c r="J31" s="73">
        <f t="shared" si="14"/>
        <v>12</v>
      </c>
      <c r="K31" s="76">
        <f t="shared" si="15"/>
        <v>20</v>
      </c>
      <c r="L31" s="77">
        <f t="shared" si="16"/>
        <v>25</v>
      </c>
      <c r="M31" s="78">
        <f t="shared" si="17"/>
        <v>0.64</v>
      </c>
      <c r="N31" s="52">
        <f t="shared" si="9"/>
        <v>1650</v>
      </c>
      <c r="O31" s="86">
        <f t="shared" si="11"/>
        <v>350</v>
      </c>
      <c r="P31" s="87">
        <f t="shared" si="12"/>
        <v>0.17499999999999999</v>
      </c>
      <c r="Q31" s="46"/>
    </row>
    <row r="32" spans="1:17" ht="12.95" customHeight="1" x14ac:dyDescent="0.2">
      <c r="A32" s="140">
        <f t="shared" si="10"/>
        <v>0.1</v>
      </c>
      <c r="B32" s="141">
        <f t="shared" si="0"/>
        <v>1700</v>
      </c>
      <c r="C32" s="35">
        <v>8890024</v>
      </c>
      <c r="D32" s="157">
        <f t="shared" si="13"/>
        <v>1700</v>
      </c>
      <c r="E32" s="38"/>
      <c r="F32" s="39" t="s">
        <v>547</v>
      </c>
      <c r="G32" s="61">
        <v>20</v>
      </c>
      <c r="H32" s="81">
        <v>0.26</v>
      </c>
      <c r="I32" s="65">
        <v>54</v>
      </c>
      <c r="J32" s="73">
        <f t="shared" si="14"/>
        <v>12</v>
      </c>
      <c r="K32" s="76">
        <f t="shared" si="15"/>
        <v>20</v>
      </c>
      <c r="L32" s="77">
        <f t="shared" si="16"/>
        <v>25</v>
      </c>
      <c r="M32" s="78">
        <f t="shared" si="17"/>
        <v>0.54</v>
      </c>
      <c r="N32" s="52">
        <f t="shared" si="9"/>
        <v>1444</v>
      </c>
      <c r="O32" s="86">
        <f t="shared" si="11"/>
        <v>256</v>
      </c>
      <c r="P32" s="87">
        <f t="shared" si="12"/>
        <v>0.15058823529411763</v>
      </c>
      <c r="Q32" s="46"/>
    </row>
    <row r="33" spans="1:17" ht="12.95" customHeight="1" x14ac:dyDescent="0.2">
      <c r="A33" s="140">
        <f t="shared" si="10"/>
        <v>0.1</v>
      </c>
      <c r="B33" s="141">
        <f t="shared" si="0"/>
        <v>4600</v>
      </c>
      <c r="C33" s="35">
        <v>8890034</v>
      </c>
      <c r="D33" s="157">
        <f t="shared" si="13"/>
        <v>4600</v>
      </c>
      <c r="E33" s="38"/>
      <c r="F33" s="39" t="s">
        <v>206</v>
      </c>
      <c r="G33" s="61">
        <v>20</v>
      </c>
      <c r="H33" s="81">
        <v>0.26</v>
      </c>
      <c r="I33" s="65">
        <v>163</v>
      </c>
      <c r="J33" s="73">
        <f t="shared" si="14"/>
        <v>12</v>
      </c>
      <c r="K33" s="76">
        <f t="shared" si="15"/>
        <v>20</v>
      </c>
      <c r="L33" s="77">
        <f t="shared" si="16"/>
        <v>25</v>
      </c>
      <c r="M33" s="78">
        <f t="shared" si="17"/>
        <v>1.63</v>
      </c>
      <c r="N33" s="52">
        <f t="shared" si="9"/>
        <v>3692</v>
      </c>
      <c r="O33" s="86">
        <f t="shared" si="11"/>
        <v>908</v>
      </c>
      <c r="P33" s="87">
        <f t="shared" si="12"/>
        <v>0.19739130434782609</v>
      </c>
      <c r="Q33" s="46"/>
    </row>
    <row r="34" spans="1:17" ht="12.95" customHeight="1" x14ac:dyDescent="0.2">
      <c r="A34" s="140">
        <f t="shared" si="10"/>
        <v>0.1</v>
      </c>
      <c r="B34" s="141">
        <f t="shared" si="0"/>
        <v>3100</v>
      </c>
      <c r="C34" s="35">
        <v>8890035</v>
      </c>
      <c r="D34" s="157">
        <f t="shared" si="13"/>
        <v>3100</v>
      </c>
      <c r="E34" s="38"/>
      <c r="F34" s="39" t="s">
        <v>207</v>
      </c>
      <c r="G34" s="61">
        <v>20</v>
      </c>
      <c r="H34" s="81">
        <v>0.26</v>
      </c>
      <c r="I34" s="65">
        <v>105</v>
      </c>
      <c r="J34" s="73">
        <f t="shared" si="14"/>
        <v>12</v>
      </c>
      <c r="K34" s="76">
        <f t="shared" si="15"/>
        <v>20</v>
      </c>
      <c r="L34" s="77">
        <f t="shared" si="16"/>
        <v>25</v>
      </c>
      <c r="M34" s="78">
        <f t="shared" si="17"/>
        <v>1.05</v>
      </c>
      <c r="N34" s="52">
        <f t="shared" si="9"/>
        <v>2496</v>
      </c>
      <c r="O34" s="86">
        <f t="shared" si="11"/>
        <v>604</v>
      </c>
      <c r="P34" s="87">
        <f t="shared" si="12"/>
        <v>0.19483870967741934</v>
      </c>
      <c r="Q34" s="46"/>
    </row>
    <row r="35" spans="1:17" ht="12.95" customHeight="1" x14ac:dyDescent="0.2">
      <c r="A35" s="140">
        <f t="shared" si="10"/>
        <v>0.1</v>
      </c>
      <c r="B35" s="141">
        <f t="shared" si="0"/>
        <v>1900</v>
      </c>
      <c r="C35" s="35">
        <v>8890036</v>
      </c>
      <c r="D35" s="157">
        <f t="shared" si="13"/>
        <v>1900</v>
      </c>
      <c r="E35" s="38"/>
      <c r="F35" s="39" t="s">
        <v>433</v>
      </c>
      <c r="G35" s="61">
        <v>20</v>
      </c>
      <c r="H35" s="81">
        <v>0.26</v>
      </c>
      <c r="I35" s="65">
        <v>60</v>
      </c>
      <c r="J35" s="73">
        <f t="shared" si="14"/>
        <v>12</v>
      </c>
      <c r="K35" s="76">
        <f t="shared" si="15"/>
        <v>20</v>
      </c>
      <c r="L35" s="77">
        <f t="shared" si="16"/>
        <v>25</v>
      </c>
      <c r="M35" s="78">
        <f t="shared" si="17"/>
        <v>0.6</v>
      </c>
      <c r="N35" s="52">
        <f t="shared" si="9"/>
        <v>1568</v>
      </c>
      <c r="O35" s="86">
        <f t="shared" si="11"/>
        <v>332</v>
      </c>
      <c r="P35" s="87">
        <f t="shared" si="12"/>
        <v>0.17473684210526316</v>
      </c>
      <c r="Q35" s="46"/>
    </row>
    <row r="36" spans="1:17" ht="12.95" customHeight="1" x14ac:dyDescent="0.2">
      <c r="A36" s="140">
        <f t="shared" si="10"/>
        <v>0.1</v>
      </c>
      <c r="B36" s="141">
        <f t="shared" si="0"/>
        <v>1900</v>
      </c>
      <c r="C36" s="35">
        <v>8890037</v>
      </c>
      <c r="D36" s="157">
        <f t="shared" si="13"/>
        <v>1900</v>
      </c>
      <c r="E36" s="38"/>
      <c r="F36" s="39" t="s">
        <v>434</v>
      </c>
      <c r="G36" s="61">
        <v>20</v>
      </c>
      <c r="H36" s="81">
        <v>0.26</v>
      </c>
      <c r="I36" s="65">
        <v>60</v>
      </c>
      <c r="J36" s="73">
        <f t="shared" si="14"/>
        <v>12</v>
      </c>
      <c r="K36" s="76">
        <f t="shared" si="15"/>
        <v>20</v>
      </c>
      <c r="L36" s="77">
        <f t="shared" si="16"/>
        <v>25</v>
      </c>
      <c r="M36" s="78">
        <f t="shared" si="17"/>
        <v>0.6</v>
      </c>
      <c r="N36" s="52">
        <f t="shared" si="9"/>
        <v>1568</v>
      </c>
      <c r="O36" s="86">
        <f t="shared" si="11"/>
        <v>332</v>
      </c>
      <c r="P36" s="87">
        <f t="shared" si="12"/>
        <v>0.17473684210526316</v>
      </c>
      <c r="Q36" s="46"/>
    </row>
    <row r="37" spans="1:17" ht="12.95" customHeight="1" x14ac:dyDescent="0.2">
      <c r="A37" s="140">
        <f t="shared" si="10"/>
        <v>0.1</v>
      </c>
      <c r="B37" s="141">
        <f t="shared" si="0"/>
        <v>3600</v>
      </c>
      <c r="C37" s="35">
        <v>8890038</v>
      </c>
      <c r="D37" s="157">
        <f t="shared" si="13"/>
        <v>3600</v>
      </c>
      <c r="E37" s="38"/>
      <c r="F37" s="39" t="s">
        <v>192</v>
      </c>
      <c r="G37" s="61">
        <v>20</v>
      </c>
      <c r="H37" s="81">
        <v>0.26</v>
      </c>
      <c r="I37" s="65">
        <v>123</v>
      </c>
      <c r="J37" s="73">
        <f t="shared" si="14"/>
        <v>12</v>
      </c>
      <c r="K37" s="76">
        <f t="shared" si="15"/>
        <v>20</v>
      </c>
      <c r="L37" s="77">
        <f t="shared" si="16"/>
        <v>25</v>
      </c>
      <c r="M37" s="78">
        <f t="shared" si="17"/>
        <v>1.23</v>
      </c>
      <c r="N37" s="52">
        <f t="shared" si="9"/>
        <v>2867</v>
      </c>
      <c r="O37" s="86">
        <f t="shared" si="11"/>
        <v>733</v>
      </c>
      <c r="P37" s="87">
        <f t="shared" si="12"/>
        <v>0.2036111111111111</v>
      </c>
      <c r="Q37" s="46"/>
    </row>
    <row r="38" spans="1:17" ht="12.95" customHeight="1" x14ac:dyDescent="0.2">
      <c r="A38" s="140">
        <f t="shared" si="10"/>
        <v>0.1</v>
      </c>
      <c r="B38" s="141">
        <f t="shared" si="0"/>
        <v>2400</v>
      </c>
      <c r="C38" s="35">
        <v>8890040</v>
      </c>
      <c r="D38" s="157">
        <f t="shared" si="13"/>
        <v>2400</v>
      </c>
      <c r="E38" s="38"/>
      <c r="F38" s="39" t="s">
        <v>29</v>
      </c>
      <c r="G38" s="61">
        <v>20</v>
      </c>
      <c r="H38" s="81">
        <v>0.26</v>
      </c>
      <c r="I38" s="65">
        <v>81</v>
      </c>
      <c r="J38" s="73">
        <f t="shared" si="14"/>
        <v>12</v>
      </c>
      <c r="K38" s="76">
        <f t="shared" si="15"/>
        <v>20</v>
      </c>
      <c r="L38" s="77">
        <f t="shared" si="16"/>
        <v>25</v>
      </c>
      <c r="M38" s="78">
        <f t="shared" si="17"/>
        <v>0.81</v>
      </c>
      <c r="N38" s="52">
        <f t="shared" si="9"/>
        <v>2001</v>
      </c>
      <c r="O38" s="86">
        <f t="shared" si="11"/>
        <v>399</v>
      </c>
      <c r="P38" s="87">
        <f t="shared" si="12"/>
        <v>0.16625000000000001</v>
      </c>
      <c r="Q38" s="46"/>
    </row>
    <row r="39" spans="1:17" ht="12.95" customHeight="1" x14ac:dyDescent="0.2">
      <c r="A39" s="140">
        <f t="shared" si="10"/>
        <v>0.1</v>
      </c>
      <c r="B39" s="141">
        <f t="shared" si="0"/>
        <v>3400</v>
      </c>
      <c r="C39" s="35">
        <v>8890041</v>
      </c>
      <c r="D39" s="157">
        <f t="shared" si="13"/>
        <v>3400</v>
      </c>
      <c r="E39" s="38"/>
      <c r="F39" s="39" t="s">
        <v>30</v>
      </c>
      <c r="G39" s="61">
        <v>20</v>
      </c>
      <c r="H39" s="81">
        <v>0.26</v>
      </c>
      <c r="I39" s="65">
        <v>116</v>
      </c>
      <c r="J39" s="73">
        <f t="shared" si="14"/>
        <v>12</v>
      </c>
      <c r="K39" s="76">
        <f t="shared" si="15"/>
        <v>20</v>
      </c>
      <c r="L39" s="77">
        <f t="shared" si="16"/>
        <v>25</v>
      </c>
      <c r="M39" s="78">
        <f t="shared" si="17"/>
        <v>1.1599999999999999</v>
      </c>
      <c r="N39" s="52">
        <f t="shared" si="9"/>
        <v>2723</v>
      </c>
      <c r="O39" s="86">
        <f t="shared" si="11"/>
        <v>677</v>
      </c>
      <c r="P39" s="87">
        <f t="shared" si="12"/>
        <v>0.19911764705882354</v>
      </c>
      <c r="Q39" s="46"/>
    </row>
    <row r="40" spans="1:17" ht="12.95" customHeight="1" x14ac:dyDescent="0.2">
      <c r="A40" s="140">
        <f t="shared" si="10"/>
        <v>0.1</v>
      </c>
      <c r="B40" s="141">
        <f t="shared" si="0"/>
        <v>2200</v>
      </c>
      <c r="C40" s="35">
        <v>8890042</v>
      </c>
      <c r="D40" s="157">
        <f t="shared" si="13"/>
        <v>2200</v>
      </c>
      <c r="E40" s="38"/>
      <c r="F40" s="39" t="s">
        <v>31</v>
      </c>
      <c r="G40" s="61">
        <v>20</v>
      </c>
      <c r="H40" s="81">
        <v>0.26</v>
      </c>
      <c r="I40" s="65">
        <v>71</v>
      </c>
      <c r="J40" s="73">
        <f t="shared" si="14"/>
        <v>12</v>
      </c>
      <c r="K40" s="76">
        <f t="shared" si="15"/>
        <v>20</v>
      </c>
      <c r="L40" s="77">
        <f t="shared" si="16"/>
        <v>25</v>
      </c>
      <c r="M40" s="78">
        <f t="shared" si="17"/>
        <v>0.71</v>
      </c>
      <c r="N40" s="52">
        <f t="shared" si="9"/>
        <v>1795</v>
      </c>
      <c r="O40" s="86">
        <f t="shared" si="11"/>
        <v>405</v>
      </c>
      <c r="P40" s="87">
        <f t="shared" si="12"/>
        <v>0.18409090909090908</v>
      </c>
      <c r="Q40" s="46"/>
    </row>
    <row r="41" spans="1:17" ht="12.95" customHeight="1" x14ac:dyDescent="0.2">
      <c r="A41" s="140">
        <f t="shared" si="10"/>
        <v>0.1</v>
      </c>
      <c r="B41" s="141">
        <f t="shared" si="0"/>
        <v>2400</v>
      </c>
      <c r="C41" s="35">
        <v>8890043</v>
      </c>
      <c r="D41" s="157">
        <f t="shared" si="13"/>
        <v>2400</v>
      </c>
      <c r="E41" s="38"/>
      <c r="F41" s="39" t="s">
        <v>32</v>
      </c>
      <c r="G41" s="61">
        <v>20</v>
      </c>
      <c r="H41" s="81">
        <v>0.26</v>
      </c>
      <c r="I41" s="65">
        <v>80</v>
      </c>
      <c r="J41" s="73">
        <f t="shared" si="14"/>
        <v>12</v>
      </c>
      <c r="K41" s="76">
        <f t="shared" si="15"/>
        <v>20</v>
      </c>
      <c r="L41" s="77">
        <f t="shared" si="16"/>
        <v>25</v>
      </c>
      <c r="M41" s="78">
        <f t="shared" si="17"/>
        <v>0.8</v>
      </c>
      <c r="N41" s="52">
        <f t="shared" si="9"/>
        <v>1980</v>
      </c>
      <c r="O41" s="86">
        <f t="shared" si="11"/>
        <v>420</v>
      </c>
      <c r="P41" s="87">
        <f t="shared" si="12"/>
        <v>0.17499999999999999</v>
      </c>
      <c r="Q41" s="46"/>
    </row>
    <row r="42" spans="1:17" ht="12.95" customHeight="1" x14ac:dyDescent="0.2">
      <c r="A42" s="140">
        <f t="shared" si="10"/>
        <v>0.1</v>
      </c>
      <c r="B42" s="141">
        <f t="shared" ref="B42:B73" si="18">CEILING(((I42+J42+M42)*$B$4),100)-100</f>
        <v>3600</v>
      </c>
      <c r="C42" s="35">
        <v>8890044</v>
      </c>
      <c r="D42" s="157">
        <f t="shared" si="13"/>
        <v>3600</v>
      </c>
      <c r="E42" s="38"/>
      <c r="F42" s="39" t="s">
        <v>33</v>
      </c>
      <c r="G42" s="61">
        <v>20</v>
      </c>
      <c r="H42" s="81">
        <v>0.26</v>
      </c>
      <c r="I42" s="65">
        <v>123</v>
      </c>
      <c r="J42" s="73">
        <f t="shared" si="14"/>
        <v>12</v>
      </c>
      <c r="K42" s="76">
        <f t="shared" si="15"/>
        <v>20</v>
      </c>
      <c r="L42" s="77">
        <f t="shared" si="16"/>
        <v>25</v>
      </c>
      <c r="M42" s="78">
        <f t="shared" si="17"/>
        <v>1.23</v>
      </c>
      <c r="N42" s="52">
        <f t="shared" si="9"/>
        <v>2867</v>
      </c>
      <c r="O42" s="86">
        <f t="shared" si="11"/>
        <v>733</v>
      </c>
      <c r="P42" s="87">
        <f t="shared" si="12"/>
        <v>0.2036111111111111</v>
      </c>
      <c r="Q42" s="46"/>
    </row>
    <row r="43" spans="1:17" ht="12.95" customHeight="1" x14ac:dyDescent="0.2">
      <c r="A43" s="140">
        <f t="shared" si="10"/>
        <v>0.1</v>
      </c>
      <c r="B43" s="141">
        <f t="shared" si="18"/>
        <v>3600</v>
      </c>
      <c r="C43" s="35">
        <v>8890045</v>
      </c>
      <c r="D43" s="157">
        <f t="shared" si="13"/>
        <v>3600</v>
      </c>
      <c r="E43" s="38"/>
      <c r="F43" s="39" t="s">
        <v>34</v>
      </c>
      <c r="G43" s="61">
        <v>20</v>
      </c>
      <c r="H43" s="81">
        <v>0.26</v>
      </c>
      <c r="I43" s="65">
        <v>123</v>
      </c>
      <c r="J43" s="73">
        <f t="shared" si="14"/>
        <v>12</v>
      </c>
      <c r="K43" s="76">
        <f t="shared" si="15"/>
        <v>20</v>
      </c>
      <c r="L43" s="77">
        <f t="shared" si="16"/>
        <v>25</v>
      </c>
      <c r="M43" s="78">
        <f t="shared" si="17"/>
        <v>1.23</v>
      </c>
      <c r="N43" s="52">
        <f t="shared" si="9"/>
        <v>2867</v>
      </c>
      <c r="O43" s="86">
        <f t="shared" si="11"/>
        <v>733</v>
      </c>
      <c r="P43" s="87">
        <f t="shared" si="12"/>
        <v>0.2036111111111111</v>
      </c>
      <c r="Q43" s="46"/>
    </row>
    <row r="44" spans="1:17" ht="12.95" customHeight="1" x14ac:dyDescent="0.2">
      <c r="A44" s="140">
        <f t="shared" si="10"/>
        <v>0.1</v>
      </c>
      <c r="B44" s="141">
        <f t="shared" si="18"/>
        <v>3600</v>
      </c>
      <c r="C44" s="35">
        <v>8890046</v>
      </c>
      <c r="D44" s="157">
        <f t="shared" si="13"/>
        <v>3600</v>
      </c>
      <c r="E44" s="38"/>
      <c r="F44" s="39" t="s">
        <v>35</v>
      </c>
      <c r="G44" s="61">
        <v>20</v>
      </c>
      <c r="H44" s="81">
        <v>0.26</v>
      </c>
      <c r="I44" s="65">
        <v>123</v>
      </c>
      <c r="J44" s="73">
        <f t="shared" si="14"/>
        <v>12</v>
      </c>
      <c r="K44" s="76">
        <f t="shared" si="15"/>
        <v>20</v>
      </c>
      <c r="L44" s="77">
        <f t="shared" si="16"/>
        <v>25</v>
      </c>
      <c r="M44" s="78">
        <f t="shared" si="17"/>
        <v>1.23</v>
      </c>
      <c r="N44" s="52">
        <f t="shared" si="9"/>
        <v>2867</v>
      </c>
      <c r="O44" s="86">
        <f t="shared" si="11"/>
        <v>733</v>
      </c>
      <c r="P44" s="87">
        <f t="shared" si="12"/>
        <v>0.2036111111111111</v>
      </c>
      <c r="Q44" s="46"/>
    </row>
    <row r="45" spans="1:17" ht="12.95" customHeight="1" x14ac:dyDescent="0.2">
      <c r="A45" s="140">
        <f t="shared" si="10"/>
        <v>0.1</v>
      </c>
      <c r="B45" s="141">
        <f t="shared" si="18"/>
        <v>2400</v>
      </c>
      <c r="C45" s="35">
        <v>8890047</v>
      </c>
      <c r="D45" s="157">
        <f t="shared" si="13"/>
        <v>2400</v>
      </c>
      <c r="E45" s="38"/>
      <c r="F45" s="39" t="s">
        <v>36</v>
      </c>
      <c r="G45" s="61">
        <v>20</v>
      </c>
      <c r="H45" s="81">
        <v>0.26</v>
      </c>
      <c r="I45" s="65">
        <v>81</v>
      </c>
      <c r="J45" s="73">
        <f t="shared" si="14"/>
        <v>12</v>
      </c>
      <c r="K45" s="76">
        <f t="shared" si="15"/>
        <v>20</v>
      </c>
      <c r="L45" s="77">
        <f t="shared" si="16"/>
        <v>25</v>
      </c>
      <c r="M45" s="78">
        <f t="shared" si="17"/>
        <v>0.81</v>
      </c>
      <c r="N45" s="52">
        <f t="shared" si="9"/>
        <v>2001</v>
      </c>
      <c r="O45" s="86">
        <f t="shared" si="11"/>
        <v>399</v>
      </c>
      <c r="P45" s="87">
        <f t="shared" si="12"/>
        <v>0.16625000000000001</v>
      </c>
      <c r="Q45" s="46"/>
    </row>
    <row r="46" spans="1:17" ht="12.95" customHeight="1" x14ac:dyDescent="0.2">
      <c r="A46" s="140">
        <f t="shared" si="10"/>
        <v>0.1</v>
      </c>
      <c r="B46" s="141">
        <f t="shared" si="18"/>
        <v>3100</v>
      </c>
      <c r="C46" s="35">
        <v>8890048</v>
      </c>
      <c r="D46" s="157">
        <f t="shared" si="13"/>
        <v>3100</v>
      </c>
      <c r="E46" s="38"/>
      <c r="F46" s="39" t="s">
        <v>37</v>
      </c>
      <c r="G46" s="61">
        <v>20</v>
      </c>
      <c r="H46" s="81">
        <v>0.26</v>
      </c>
      <c r="I46" s="65">
        <v>105</v>
      </c>
      <c r="J46" s="73">
        <f t="shared" si="14"/>
        <v>12</v>
      </c>
      <c r="K46" s="76">
        <f t="shared" si="15"/>
        <v>20</v>
      </c>
      <c r="L46" s="77">
        <f t="shared" si="16"/>
        <v>25</v>
      </c>
      <c r="M46" s="78">
        <f t="shared" si="17"/>
        <v>1.05</v>
      </c>
      <c r="N46" s="52">
        <f t="shared" si="9"/>
        <v>2496</v>
      </c>
      <c r="O46" s="86">
        <f t="shared" si="11"/>
        <v>604</v>
      </c>
      <c r="P46" s="87">
        <f t="shared" si="12"/>
        <v>0.19483870967741934</v>
      </c>
      <c r="Q46" s="46"/>
    </row>
    <row r="47" spans="1:17" ht="12.95" customHeight="1" x14ac:dyDescent="0.2">
      <c r="A47" s="140">
        <f t="shared" si="10"/>
        <v>0.1</v>
      </c>
      <c r="B47" s="141">
        <f t="shared" si="18"/>
        <v>3700</v>
      </c>
      <c r="C47" s="35">
        <v>8890049</v>
      </c>
      <c r="D47" s="157">
        <f t="shared" si="13"/>
        <v>3700</v>
      </c>
      <c r="E47" s="38"/>
      <c r="F47" s="39" t="s">
        <v>38</v>
      </c>
      <c r="G47" s="61">
        <v>20</v>
      </c>
      <c r="H47" s="81">
        <v>0.26</v>
      </c>
      <c r="I47" s="65">
        <v>127</v>
      </c>
      <c r="J47" s="73">
        <f t="shared" si="14"/>
        <v>12</v>
      </c>
      <c r="K47" s="76">
        <f t="shared" si="15"/>
        <v>20</v>
      </c>
      <c r="L47" s="77">
        <f t="shared" si="16"/>
        <v>25</v>
      </c>
      <c r="M47" s="78">
        <f t="shared" si="17"/>
        <v>1.27</v>
      </c>
      <c r="N47" s="52">
        <f t="shared" si="9"/>
        <v>2950</v>
      </c>
      <c r="O47" s="86">
        <f t="shared" si="11"/>
        <v>750</v>
      </c>
      <c r="P47" s="87">
        <f t="shared" si="12"/>
        <v>0.20270270270270271</v>
      </c>
      <c r="Q47" s="46"/>
    </row>
    <row r="48" spans="1:17" ht="12.95" customHeight="1" x14ac:dyDescent="0.2">
      <c r="A48" s="140">
        <f t="shared" si="10"/>
        <v>0.1</v>
      </c>
      <c r="B48" s="141">
        <f t="shared" si="18"/>
        <v>3700</v>
      </c>
      <c r="C48" s="35">
        <v>8890050</v>
      </c>
      <c r="D48" s="157">
        <f t="shared" si="13"/>
        <v>3700</v>
      </c>
      <c r="E48" s="38"/>
      <c r="F48" s="39" t="s">
        <v>39</v>
      </c>
      <c r="G48" s="61">
        <v>20</v>
      </c>
      <c r="H48" s="81">
        <v>0.26</v>
      </c>
      <c r="I48" s="65">
        <v>127</v>
      </c>
      <c r="J48" s="73">
        <f t="shared" si="14"/>
        <v>12</v>
      </c>
      <c r="K48" s="76">
        <f t="shared" si="15"/>
        <v>20</v>
      </c>
      <c r="L48" s="77">
        <f t="shared" si="16"/>
        <v>25</v>
      </c>
      <c r="M48" s="78">
        <f t="shared" si="17"/>
        <v>1.27</v>
      </c>
      <c r="N48" s="52">
        <f t="shared" si="9"/>
        <v>2950</v>
      </c>
      <c r="O48" s="86">
        <f t="shared" si="11"/>
        <v>750</v>
      </c>
      <c r="P48" s="87">
        <f t="shared" si="12"/>
        <v>0.20270270270270271</v>
      </c>
      <c r="Q48" s="46"/>
    </row>
    <row r="49" spans="1:17" ht="12.95" customHeight="1" x14ac:dyDescent="0.2">
      <c r="A49" s="140">
        <f t="shared" si="10"/>
        <v>0.1</v>
      </c>
      <c r="B49" s="141">
        <f t="shared" si="18"/>
        <v>3700</v>
      </c>
      <c r="C49" s="35">
        <v>8890051</v>
      </c>
      <c r="D49" s="157">
        <f t="shared" si="13"/>
        <v>3700</v>
      </c>
      <c r="E49" s="38"/>
      <c r="F49" s="39" t="s">
        <v>40</v>
      </c>
      <c r="G49" s="61">
        <v>20</v>
      </c>
      <c r="H49" s="81">
        <v>0.26</v>
      </c>
      <c r="I49" s="65">
        <v>127</v>
      </c>
      <c r="J49" s="73">
        <f t="shared" si="14"/>
        <v>12</v>
      </c>
      <c r="K49" s="76">
        <f t="shared" si="15"/>
        <v>20</v>
      </c>
      <c r="L49" s="77">
        <f t="shared" si="16"/>
        <v>25</v>
      </c>
      <c r="M49" s="78">
        <f t="shared" si="17"/>
        <v>1.27</v>
      </c>
      <c r="N49" s="52">
        <f t="shared" si="9"/>
        <v>2950</v>
      </c>
      <c r="O49" s="86">
        <f t="shared" si="11"/>
        <v>750</v>
      </c>
      <c r="P49" s="87">
        <f t="shared" si="12"/>
        <v>0.20270270270270271</v>
      </c>
      <c r="Q49" s="46"/>
    </row>
    <row r="50" spans="1:17" ht="12.95" customHeight="1" x14ac:dyDescent="0.2">
      <c r="A50" s="140">
        <f t="shared" si="10"/>
        <v>0.1</v>
      </c>
      <c r="B50" s="141">
        <f t="shared" si="18"/>
        <v>3100</v>
      </c>
      <c r="C50" s="35">
        <v>8890052</v>
      </c>
      <c r="D50" s="157">
        <f t="shared" si="13"/>
        <v>3100</v>
      </c>
      <c r="E50" s="38"/>
      <c r="F50" s="39" t="s">
        <v>512</v>
      </c>
      <c r="G50" s="61">
        <v>20</v>
      </c>
      <c r="H50" s="81">
        <v>0.26</v>
      </c>
      <c r="I50" s="65">
        <v>105</v>
      </c>
      <c r="J50" s="73">
        <f t="shared" si="14"/>
        <v>12</v>
      </c>
      <c r="K50" s="76">
        <f t="shared" si="15"/>
        <v>20</v>
      </c>
      <c r="L50" s="77">
        <f t="shared" si="16"/>
        <v>25</v>
      </c>
      <c r="M50" s="78">
        <f t="shared" si="17"/>
        <v>1.05</v>
      </c>
      <c r="N50" s="52">
        <f t="shared" si="9"/>
        <v>2496</v>
      </c>
      <c r="O50" s="86">
        <f t="shared" si="11"/>
        <v>604</v>
      </c>
      <c r="P50" s="87">
        <f t="shared" si="12"/>
        <v>0.19483870967741934</v>
      </c>
      <c r="Q50" s="46"/>
    </row>
    <row r="51" spans="1:17" ht="12.95" customHeight="1" x14ac:dyDescent="0.2">
      <c r="A51" s="140">
        <f t="shared" si="10"/>
        <v>0.1</v>
      </c>
      <c r="B51" s="141">
        <f t="shared" si="18"/>
        <v>3100</v>
      </c>
      <c r="C51" s="35">
        <v>8890053</v>
      </c>
      <c r="D51" s="157">
        <f t="shared" si="13"/>
        <v>3100</v>
      </c>
      <c r="E51" s="38"/>
      <c r="F51" s="39" t="s">
        <v>513</v>
      </c>
      <c r="G51" s="61">
        <v>20</v>
      </c>
      <c r="H51" s="81">
        <v>0.26</v>
      </c>
      <c r="I51" s="65">
        <v>105</v>
      </c>
      <c r="J51" s="73">
        <f t="shared" si="14"/>
        <v>12</v>
      </c>
      <c r="K51" s="76">
        <f t="shared" si="15"/>
        <v>20</v>
      </c>
      <c r="L51" s="77">
        <f t="shared" si="16"/>
        <v>25</v>
      </c>
      <c r="M51" s="78">
        <f t="shared" si="17"/>
        <v>1.05</v>
      </c>
      <c r="N51" s="52">
        <f t="shared" si="9"/>
        <v>2496</v>
      </c>
      <c r="O51" s="86">
        <f t="shared" si="11"/>
        <v>604</v>
      </c>
      <c r="P51" s="87">
        <f t="shared" si="12"/>
        <v>0.19483870967741934</v>
      </c>
      <c r="Q51" s="46"/>
    </row>
    <row r="52" spans="1:17" ht="12.95" customHeight="1" x14ac:dyDescent="0.2">
      <c r="A52" s="140">
        <f t="shared" si="10"/>
        <v>0.1</v>
      </c>
      <c r="B52" s="141">
        <f t="shared" si="18"/>
        <v>4300</v>
      </c>
      <c r="C52" s="35">
        <v>8890054</v>
      </c>
      <c r="D52" s="157">
        <f t="shared" si="13"/>
        <v>4300</v>
      </c>
      <c r="E52" s="38"/>
      <c r="F52" s="39" t="s">
        <v>514</v>
      </c>
      <c r="G52" s="61">
        <v>20</v>
      </c>
      <c r="H52" s="81">
        <v>0.26</v>
      </c>
      <c r="I52" s="65">
        <v>149</v>
      </c>
      <c r="J52" s="73">
        <f t="shared" si="14"/>
        <v>12</v>
      </c>
      <c r="K52" s="76">
        <f t="shared" si="15"/>
        <v>20</v>
      </c>
      <c r="L52" s="77">
        <f t="shared" si="16"/>
        <v>25</v>
      </c>
      <c r="M52" s="78">
        <f t="shared" si="17"/>
        <v>1.49</v>
      </c>
      <c r="N52" s="52">
        <f t="shared" si="9"/>
        <v>3404</v>
      </c>
      <c r="O52" s="86">
        <f t="shared" si="11"/>
        <v>896</v>
      </c>
      <c r="P52" s="87">
        <f t="shared" si="12"/>
        <v>0.20837209302325582</v>
      </c>
      <c r="Q52" s="46"/>
    </row>
    <row r="53" spans="1:17" ht="12.95" customHeight="1" x14ac:dyDescent="0.2">
      <c r="A53" s="140">
        <f t="shared" si="10"/>
        <v>0.1</v>
      </c>
      <c r="B53" s="141">
        <f t="shared" si="18"/>
        <v>4300</v>
      </c>
      <c r="C53" s="35">
        <v>8890055</v>
      </c>
      <c r="D53" s="157">
        <f t="shared" si="13"/>
        <v>4300</v>
      </c>
      <c r="E53" s="38"/>
      <c r="F53" s="39" t="s">
        <v>515</v>
      </c>
      <c r="G53" s="61">
        <v>20</v>
      </c>
      <c r="H53" s="81">
        <v>0.26</v>
      </c>
      <c r="I53" s="65">
        <v>149</v>
      </c>
      <c r="J53" s="73">
        <f t="shared" si="14"/>
        <v>12</v>
      </c>
      <c r="K53" s="76">
        <f t="shared" si="15"/>
        <v>20</v>
      </c>
      <c r="L53" s="77">
        <f t="shared" si="16"/>
        <v>25</v>
      </c>
      <c r="M53" s="78">
        <f t="shared" si="17"/>
        <v>1.49</v>
      </c>
      <c r="N53" s="52">
        <f t="shared" si="9"/>
        <v>3404</v>
      </c>
      <c r="O53" s="86">
        <f t="shared" si="11"/>
        <v>896</v>
      </c>
      <c r="P53" s="87">
        <f t="shared" si="12"/>
        <v>0.20837209302325582</v>
      </c>
      <c r="Q53" s="46"/>
    </row>
    <row r="54" spans="1:17" ht="12.95" customHeight="1" x14ac:dyDescent="0.2">
      <c r="A54" s="140">
        <f t="shared" si="10"/>
        <v>0.1</v>
      </c>
      <c r="B54" s="141">
        <f t="shared" si="18"/>
        <v>4800</v>
      </c>
      <c r="C54" s="35">
        <v>8890056</v>
      </c>
      <c r="D54" s="157">
        <f t="shared" si="13"/>
        <v>4800</v>
      </c>
      <c r="E54" s="38"/>
      <c r="F54" s="39" t="s">
        <v>516</v>
      </c>
      <c r="G54" s="61">
        <v>20</v>
      </c>
      <c r="H54" s="81">
        <v>0.26</v>
      </c>
      <c r="I54" s="65">
        <v>168</v>
      </c>
      <c r="J54" s="73">
        <f t="shared" si="14"/>
        <v>12</v>
      </c>
      <c r="K54" s="76">
        <f t="shared" si="15"/>
        <v>20</v>
      </c>
      <c r="L54" s="77">
        <f t="shared" si="16"/>
        <v>25</v>
      </c>
      <c r="M54" s="78">
        <f t="shared" si="17"/>
        <v>1.68</v>
      </c>
      <c r="N54" s="52">
        <f t="shared" si="9"/>
        <v>3795</v>
      </c>
      <c r="O54" s="86">
        <f t="shared" si="11"/>
        <v>1005</v>
      </c>
      <c r="P54" s="87">
        <f t="shared" si="12"/>
        <v>0.20937500000000001</v>
      </c>
      <c r="Q54" s="46"/>
    </row>
    <row r="55" spans="1:17" ht="12.95" customHeight="1" x14ac:dyDescent="0.2">
      <c r="A55" s="140">
        <f t="shared" si="10"/>
        <v>0.1</v>
      </c>
      <c r="B55" s="141">
        <f t="shared" si="18"/>
        <v>5400</v>
      </c>
      <c r="C55" s="35">
        <v>8890057</v>
      </c>
      <c r="D55" s="157">
        <f t="shared" si="13"/>
        <v>5400</v>
      </c>
      <c r="E55" s="38"/>
      <c r="F55" s="39" t="s">
        <v>517</v>
      </c>
      <c r="G55" s="61">
        <v>20</v>
      </c>
      <c r="H55" s="81">
        <v>0.26</v>
      </c>
      <c r="I55" s="65">
        <v>190</v>
      </c>
      <c r="J55" s="73">
        <f t="shared" si="14"/>
        <v>12</v>
      </c>
      <c r="K55" s="76">
        <f t="shared" si="15"/>
        <v>20</v>
      </c>
      <c r="L55" s="77">
        <f t="shared" si="16"/>
        <v>25</v>
      </c>
      <c r="M55" s="78">
        <f t="shared" si="17"/>
        <v>1.9</v>
      </c>
      <c r="N55" s="52">
        <f t="shared" si="9"/>
        <v>4249</v>
      </c>
      <c r="O55" s="86">
        <f t="shared" si="11"/>
        <v>1151</v>
      </c>
      <c r="P55" s="87">
        <f t="shared" si="12"/>
        <v>0.21314814814814814</v>
      </c>
      <c r="Q55" s="46"/>
    </row>
    <row r="56" spans="1:17" ht="12.95" customHeight="1" x14ac:dyDescent="0.2">
      <c r="A56" s="140">
        <f t="shared" si="10"/>
        <v>0.1</v>
      </c>
      <c r="B56" s="141">
        <f t="shared" si="18"/>
        <v>2800</v>
      </c>
      <c r="C56" s="35">
        <v>8890058</v>
      </c>
      <c r="D56" s="157">
        <f t="shared" si="13"/>
        <v>2800</v>
      </c>
      <c r="E56" s="38"/>
      <c r="F56" s="39" t="s">
        <v>518</v>
      </c>
      <c r="G56" s="61">
        <v>20</v>
      </c>
      <c r="H56" s="81">
        <v>0.26</v>
      </c>
      <c r="I56" s="65">
        <v>96</v>
      </c>
      <c r="J56" s="73">
        <f t="shared" si="14"/>
        <v>12</v>
      </c>
      <c r="K56" s="76">
        <f t="shared" si="15"/>
        <v>20</v>
      </c>
      <c r="L56" s="77">
        <f t="shared" si="16"/>
        <v>25</v>
      </c>
      <c r="M56" s="78">
        <f t="shared" si="17"/>
        <v>0.96</v>
      </c>
      <c r="N56" s="52">
        <f t="shared" si="9"/>
        <v>2310</v>
      </c>
      <c r="O56" s="86">
        <f t="shared" si="11"/>
        <v>490</v>
      </c>
      <c r="P56" s="87">
        <f t="shared" si="12"/>
        <v>0.17499999999999999</v>
      </c>
      <c r="Q56" s="46"/>
    </row>
    <row r="57" spans="1:17" ht="12.95" customHeight="1" x14ac:dyDescent="0.2">
      <c r="A57" s="140">
        <f t="shared" si="10"/>
        <v>0.1</v>
      </c>
      <c r="B57" s="141">
        <f t="shared" si="18"/>
        <v>2900</v>
      </c>
      <c r="C57" s="35">
        <v>8890059</v>
      </c>
      <c r="D57" s="157">
        <f t="shared" si="13"/>
        <v>2900</v>
      </c>
      <c r="E57" s="38"/>
      <c r="F57" s="39" t="s">
        <v>519</v>
      </c>
      <c r="G57" s="61">
        <v>20</v>
      </c>
      <c r="H57" s="81">
        <v>0.26</v>
      </c>
      <c r="I57" s="65">
        <v>100</v>
      </c>
      <c r="J57" s="73">
        <f t="shared" si="14"/>
        <v>12</v>
      </c>
      <c r="K57" s="76">
        <f t="shared" si="15"/>
        <v>20</v>
      </c>
      <c r="L57" s="77">
        <f t="shared" si="16"/>
        <v>25</v>
      </c>
      <c r="M57" s="78">
        <f t="shared" si="17"/>
        <v>1</v>
      </c>
      <c r="N57" s="52">
        <f t="shared" si="9"/>
        <v>2393</v>
      </c>
      <c r="O57" s="86">
        <f t="shared" si="11"/>
        <v>507</v>
      </c>
      <c r="P57" s="87">
        <f t="shared" si="12"/>
        <v>0.17482758620689656</v>
      </c>
      <c r="Q57" s="46"/>
    </row>
    <row r="58" spans="1:17" ht="12.95" customHeight="1" x14ac:dyDescent="0.2">
      <c r="A58" s="140">
        <f t="shared" si="10"/>
        <v>0.1</v>
      </c>
      <c r="B58" s="141">
        <f t="shared" si="18"/>
        <v>4200</v>
      </c>
      <c r="C58" s="35">
        <v>8890060</v>
      </c>
      <c r="D58" s="157">
        <f t="shared" si="13"/>
        <v>4200</v>
      </c>
      <c r="E58" s="38"/>
      <c r="F58" s="39" t="s">
        <v>520</v>
      </c>
      <c r="G58" s="61">
        <v>20</v>
      </c>
      <c r="H58" s="81">
        <v>0.26</v>
      </c>
      <c r="I58" s="65">
        <v>147</v>
      </c>
      <c r="J58" s="73">
        <f t="shared" si="14"/>
        <v>12</v>
      </c>
      <c r="K58" s="76">
        <f t="shared" si="15"/>
        <v>20</v>
      </c>
      <c r="L58" s="77">
        <f t="shared" si="16"/>
        <v>25</v>
      </c>
      <c r="M58" s="78">
        <f t="shared" si="17"/>
        <v>1.47</v>
      </c>
      <c r="N58" s="52">
        <f t="shared" si="9"/>
        <v>3362</v>
      </c>
      <c r="O58" s="86">
        <f t="shared" si="11"/>
        <v>838</v>
      </c>
      <c r="P58" s="87">
        <f t="shared" si="12"/>
        <v>0.19952380952380952</v>
      </c>
      <c r="Q58" s="46"/>
    </row>
    <row r="59" spans="1:17" ht="12.95" customHeight="1" x14ac:dyDescent="0.2">
      <c r="A59" s="140">
        <f t="shared" si="10"/>
        <v>0.1</v>
      </c>
      <c r="B59" s="141">
        <f t="shared" si="18"/>
        <v>4200</v>
      </c>
      <c r="C59" s="35">
        <v>8890061</v>
      </c>
      <c r="D59" s="157">
        <f t="shared" si="13"/>
        <v>4200</v>
      </c>
      <c r="E59" s="38"/>
      <c r="F59" s="39" t="s">
        <v>521</v>
      </c>
      <c r="G59" s="61">
        <v>20</v>
      </c>
      <c r="H59" s="81">
        <v>0.26</v>
      </c>
      <c r="I59" s="65">
        <v>147</v>
      </c>
      <c r="J59" s="73">
        <f t="shared" si="14"/>
        <v>12</v>
      </c>
      <c r="K59" s="76">
        <f t="shared" si="15"/>
        <v>20</v>
      </c>
      <c r="L59" s="77">
        <f t="shared" si="16"/>
        <v>25</v>
      </c>
      <c r="M59" s="78">
        <f t="shared" si="17"/>
        <v>1.47</v>
      </c>
      <c r="N59" s="52">
        <f t="shared" si="9"/>
        <v>3362</v>
      </c>
      <c r="O59" s="86">
        <f t="shared" si="11"/>
        <v>838</v>
      </c>
      <c r="P59" s="87">
        <f t="shared" si="12"/>
        <v>0.19952380952380952</v>
      </c>
      <c r="Q59" s="46"/>
    </row>
    <row r="60" spans="1:17" ht="12.95" customHeight="1" x14ac:dyDescent="0.2">
      <c r="A60" s="140">
        <f t="shared" si="10"/>
        <v>0.1</v>
      </c>
      <c r="B60" s="141">
        <f t="shared" si="18"/>
        <v>4200</v>
      </c>
      <c r="C60" s="35">
        <v>8890062</v>
      </c>
      <c r="D60" s="157">
        <f t="shared" si="13"/>
        <v>4200</v>
      </c>
      <c r="E60" s="38"/>
      <c r="F60" s="39" t="s">
        <v>522</v>
      </c>
      <c r="G60" s="61">
        <v>20</v>
      </c>
      <c r="H60" s="81">
        <v>0.26</v>
      </c>
      <c r="I60" s="65">
        <v>147</v>
      </c>
      <c r="J60" s="73">
        <f t="shared" si="14"/>
        <v>12</v>
      </c>
      <c r="K60" s="76">
        <f t="shared" si="15"/>
        <v>20</v>
      </c>
      <c r="L60" s="77">
        <f t="shared" si="16"/>
        <v>25</v>
      </c>
      <c r="M60" s="78">
        <f t="shared" si="17"/>
        <v>1.47</v>
      </c>
      <c r="N60" s="52">
        <f t="shared" si="9"/>
        <v>3362</v>
      </c>
      <c r="O60" s="86">
        <f t="shared" si="11"/>
        <v>838</v>
      </c>
      <c r="P60" s="87">
        <f t="shared" si="12"/>
        <v>0.19952380952380952</v>
      </c>
      <c r="Q60" s="46"/>
    </row>
    <row r="61" spans="1:17" ht="12.95" customHeight="1" x14ac:dyDescent="0.2">
      <c r="A61" s="140">
        <f t="shared" si="10"/>
        <v>0.1</v>
      </c>
      <c r="B61" s="141">
        <f t="shared" si="18"/>
        <v>2800</v>
      </c>
      <c r="C61" s="35">
        <v>8890063</v>
      </c>
      <c r="D61" s="157">
        <f t="shared" si="13"/>
        <v>2800</v>
      </c>
      <c r="E61" s="38"/>
      <c r="F61" s="39" t="s">
        <v>458</v>
      </c>
      <c r="G61" s="61">
        <v>20</v>
      </c>
      <c r="H61" s="81">
        <v>0.26</v>
      </c>
      <c r="I61" s="65">
        <v>96</v>
      </c>
      <c r="J61" s="73">
        <f t="shared" si="14"/>
        <v>12</v>
      </c>
      <c r="K61" s="76">
        <f t="shared" si="15"/>
        <v>20</v>
      </c>
      <c r="L61" s="77">
        <f t="shared" si="16"/>
        <v>25</v>
      </c>
      <c r="M61" s="78">
        <f t="shared" si="17"/>
        <v>0.96</v>
      </c>
      <c r="N61" s="52">
        <f t="shared" si="9"/>
        <v>2310</v>
      </c>
      <c r="O61" s="86">
        <f t="shared" si="11"/>
        <v>490</v>
      </c>
      <c r="P61" s="87">
        <f t="shared" si="12"/>
        <v>0.17499999999999999</v>
      </c>
      <c r="Q61" s="46"/>
    </row>
    <row r="62" spans="1:17" ht="12.95" customHeight="1" x14ac:dyDescent="0.2">
      <c r="A62" s="140">
        <f t="shared" si="10"/>
        <v>0.1</v>
      </c>
      <c r="B62" s="141">
        <f t="shared" si="18"/>
        <v>2800</v>
      </c>
      <c r="C62" s="35">
        <v>8890064</v>
      </c>
      <c r="D62" s="157">
        <f t="shared" si="13"/>
        <v>2800</v>
      </c>
      <c r="E62" s="38"/>
      <c r="F62" s="39" t="s">
        <v>459</v>
      </c>
      <c r="G62" s="61">
        <v>20</v>
      </c>
      <c r="H62" s="81">
        <v>0.26</v>
      </c>
      <c r="I62" s="65">
        <v>96</v>
      </c>
      <c r="J62" s="73">
        <f t="shared" si="14"/>
        <v>12</v>
      </c>
      <c r="K62" s="76">
        <f t="shared" si="15"/>
        <v>20</v>
      </c>
      <c r="L62" s="77">
        <f t="shared" si="16"/>
        <v>25</v>
      </c>
      <c r="M62" s="78">
        <f t="shared" si="17"/>
        <v>0.96</v>
      </c>
      <c r="N62" s="52">
        <f t="shared" si="9"/>
        <v>2310</v>
      </c>
      <c r="O62" s="86">
        <f t="shared" si="11"/>
        <v>490</v>
      </c>
      <c r="P62" s="87">
        <f t="shared" si="12"/>
        <v>0.17499999999999999</v>
      </c>
      <c r="Q62" s="46"/>
    </row>
    <row r="63" spans="1:17" ht="12.95" customHeight="1" x14ac:dyDescent="0.2">
      <c r="A63" s="140">
        <f t="shared" si="10"/>
        <v>0.1</v>
      </c>
      <c r="B63" s="141">
        <f t="shared" si="18"/>
        <v>4000</v>
      </c>
      <c r="C63" s="35">
        <v>8890065</v>
      </c>
      <c r="D63" s="157">
        <f t="shared" si="13"/>
        <v>4000</v>
      </c>
      <c r="E63" s="38"/>
      <c r="F63" s="39" t="s">
        <v>241</v>
      </c>
      <c r="G63" s="61">
        <v>20</v>
      </c>
      <c r="H63" s="81">
        <v>0.26</v>
      </c>
      <c r="I63" s="65">
        <v>139</v>
      </c>
      <c r="J63" s="73">
        <f t="shared" si="14"/>
        <v>12</v>
      </c>
      <c r="K63" s="76">
        <f t="shared" si="15"/>
        <v>20</v>
      </c>
      <c r="L63" s="77">
        <f t="shared" si="16"/>
        <v>25</v>
      </c>
      <c r="M63" s="78">
        <f t="shared" si="17"/>
        <v>1.39</v>
      </c>
      <c r="N63" s="52">
        <f t="shared" si="9"/>
        <v>3197</v>
      </c>
      <c r="O63" s="86">
        <f t="shared" si="11"/>
        <v>803</v>
      </c>
      <c r="P63" s="87">
        <f t="shared" si="12"/>
        <v>0.20075000000000001</v>
      </c>
      <c r="Q63" s="47"/>
    </row>
    <row r="64" spans="1:17" ht="12.95" customHeight="1" x14ac:dyDescent="0.2">
      <c r="A64" s="140">
        <f t="shared" si="10"/>
        <v>0.1</v>
      </c>
      <c r="B64" s="141">
        <f t="shared" si="18"/>
        <v>4000</v>
      </c>
      <c r="C64" s="35">
        <v>8890066</v>
      </c>
      <c r="D64" s="157">
        <f t="shared" si="13"/>
        <v>4000</v>
      </c>
      <c r="E64" s="38"/>
      <c r="F64" s="39" t="s">
        <v>242</v>
      </c>
      <c r="G64" s="61">
        <v>20</v>
      </c>
      <c r="H64" s="81">
        <v>0.26</v>
      </c>
      <c r="I64" s="65">
        <v>141</v>
      </c>
      <c r="J64" s="73">
        <f t="shared" si="14"/>
        <v>12</v>
      </c>
      <c r="K64" s="76">
        <f t="shared" si="15"/>
        <v>20</v>
      </c>
      <c r="L64" s="77">
        <f t="shared" si="16"/>
        <v>25</v>
      </c>
      <c r="M64" s="78">
        <f t="shared" si="17"/>
        <v>1.41</v>
      </c>
      <c r="N64" s="52">
        <f t="shared" si="9"/>
        <v>3239</v>
      </c>
      <c r="O64" s="86">
        <f t="shared" si="11"/>
        <v>761</v>
      </c>
      <c r="P64" s="87">
        <f t="shared" si="12"/>
        <v>0.19025</v>
      </c>
      <c r="Q64" s="47"/>
    </row>
    <row r="65" spans="1:17" ht="12.95" customHeight="1" x14ac:dyDescent="0.2">
      <c r="A65" s="140">
        <f t="shared" si="10"/>
        <v>0.1</v>
      </c>
      <c r="B65" s="141">
        <f t="shared" si="18"/>
        <v>4200</v>
      </c>
      <c r="C65" s="35">
        <v>8890067</v>
      </c>
      <c r="D65" s="157">
        <f t="shared" si="13"/>
        <v>4200</v>
      </c>
      <c r="E65" s="38"/>
      <c r="F65" s="39" t="s">
        <v>482</v>
      </c>
      <c r="G65" s="61">
        <v>20</v>
      </c>
      <c r="H65" s="81">
        <v>0.26</v>
      </c>
      <c r="I65" s="65">
        <v>146</v>
      </c>
      <c r="J65" s="73">
        <f t="shared" si="14"/>
        <v>12</v>
      </c>
      <c r="K65" s="76">
        <f t="shared" si="15"/>
        <v>20</v>
      </c>
      <c r="L65" s="77">
        <f t="shared" si="16"/>
        <v>25</v>
      </c>
      <c r="M65" s="78">
        <f t="shared" si="17"/>
        <v>1.46</v>
      </c>
      <c r="N65" s="52">
        <f t="shared" si="9"/>
        <v>3342</v>
      </c>
      <c r="O65" s="86">
        <f t="shared" si="11"/>
        <v>858</v>
      </c>
      <c r="P65" s="87">
        <f t="shared" si="12"/>
        <v>0.20428571428571429</v>
      </c>
      <c r="Q65" s="46"/>
    </row>
    <row r="66" spans="1:17" ht="12.95" customHeight="1" x14ac:dyDescent="0.2">
      <c r="A66" s="140">
        <f t="shared" si="10"/>
        <v>0.1</v>
      </c>
      <c r="B66" s="141">
        <f t="shared" si="18"/>
        <v>4800</v>
      </c>
      <c r="C66" s="35">
        <v>8890068</v>
      </c>
      <c r="D66" s="157">
        <f t="shared" si="13"/>
        <v>4800</v>
      </c>
      <c r="E66" s="38"/>
      <c r="F66" s="39" t="s">
        <v>467</v>
      </c>
      <c r="G66" s="61">
        <v>20</v>
      </c>
      <c r="H66" s="81">
        <v>0.26</v>
      </c>
      <c r="I66" s="65">
        <v>170</v>
      </c>
      <c r="J66" s="73">
        <f t="shared" si="14"/>
        <v>12</v>
      </c>
      <c r="K66" s="76">
        <f t="shared" si="15"/>
        <v>20</v>
      </c>
      <c r="L66" s="77">
        <f t="shared" si="16"/>
        <v>25</v>
      </c>
      <c r="M66" s="78">
        <f t="shared" si="17"/>
        <v>1.7</v>
      </c>
      <c r="N66" s="52">
        <f t="shared" si="9"/>
        <v>3837</v>
      </c>
      <c r="O66" s="86">
        <f t="shared" si="11"/>
        <v>963</v>
      </c>
      <c r="P66" s="87">
        <f t="shared" si="12"/>
        <v>0.200625</v>
      </c>
      <c r="Q66" s="46"/>
    </row>
    <row r="67" spans="1:17" ht="12.95" customHeight="1" x14ac:dyDescent="0.2">
      <c r="A67" s="140">
        <f t="shared" si="10"/>
        <v>0.1</v>
      </c>
      <c r="B67" s="141">
        <f t="shared" si="18"/>
        <v>5400</v>
      </c>
      <c r="C67" s="35">
        <v>8890069</v>
      </c>
      <c r="D67" s="157">
        <f t="shared" si="13"/>
        <v>5400</v>
      </c>
      <c r="E67" s="38"/>
      <c r="F67" s="39" t="s">
        <v>468</v>
      </c>
      <c r="G67" s="61">
        <v>20</v>
      </c>
      <c r="H67" s="81">
        <v>0.26</v>
      </c>
      <c r="I67" s="65">
        <v>190</v>
      </c>
      <c r="J67" s="73">
        <f t="shared" si="14"/>
        <v>12</v>
      </c>
      <c r="K67" s="76">
        <f t="shared" si="15"/>
        <v>20</v>
      </c>
      <c r="L67" s="77">
        <f t="shared" si="16"/>
        <v>25</v>
      </c>
      <c r="M67" s="78">
        <f t="shared" si="17"/>
        <v>1.9</v>
      </c>
      <c r="N67" s="52">
        <f t="shared" si="9"/>
        <v>4249</v>
      </c>
      <c r="O67" s="86">
        <f t="shared" si="11"/>
        <v>1151</v>
      </c>
      <c r="P67" s="87">
        <f t="shared" si="12"/>
        <v>0.21314814814814814</v>
      </c>
      <c r="Q67" s="46"/>
    </row>
    <row r="68" spans="1:17" ht="12.95" customHeight="1" x14ac:dyDescent="0.2">
      <c r="A68" s="140">
        <f t="shared" si="10"/>
        <v>0.1</v>
      </c>
      <c r="B68" s="141">
        <f t="shared" si="18"/>
        <v>5800</v>
      </c>
      <c r="C68" s="35">
        <v>8890070</v>
      </c>
      <c r="D68" s="157">
        <f t="shared" si="13"/>
        <v>5800</v>
      </c>
      <c r="E68" s="38"/>
      <c r="F68" s="39" t="s">
        <v>469</v>
      </c>
      <c r="G68" s="61">
        <v>20</v>
      </c>
      <c r="H68" s="81">
        <v>0.26</v>
      </c>
      <c r="I68" s="65">
        <v>205</v>
      </c>
      <c r="J68" s="73">
        <f t="shared" si="14"/>
        <v>12</v>
      </c>
      <c r="K68" s="76">
        <f t="shared" si="15"/>
        <v>20</v>
      </c>
      <c r="L68" s="77">
        <f t="shared" si="16"/>
        <v>25</v>
      </c>
      <c r="M68" s="78">
        <f t="shared" si="17"/>
        <v>2.0499999999999998</v>
      </c>
      <c r="N68" s="52">
        <f t="shared" si="9"/>
        <v>4559</v>
      </c>
      <c r="O68" s="86">
        <f t="shared" si="11"/>
        <v>1241</v>
      </c>
      <c r="P68" s="87">
        <f t="shared" si="12"/>
        <v>0.2139655172413793</v>
      </c>
      <c r="Q68" s="46"/>
    </row>
    <row r="69" spans="1:17" ht="12.95" customHeight="1" x14ac:dyDescent="0.2">
      <c r="A69" s="140">
        <f t="shared" si="10"/>
        <v>0.1</v>
      </c>
      <c r="B69" s="141">
        <f t="shared" si="18"/>
        <v>4900</v>
      </c>
      <c r="C69" s="35">
        <v>8890071</v>
      </c>
      <c r="D69" s="157">
        <f t="shared" si="13"/>
        <v>4900</v>
      </c>
      <c r="E69" s="38"/>
      <c r="F69" s="39" t="s">
        <v>470</v>
      </c>
      <c r="G69" s="61">
        <v>20</v>
      </c>
      <c r="H69" s="81">
        <v>0.26</v>
      </c>
      <c r="I69" s="65">
        <v>174</v>
      </c>
      <c r="J69" s="73">
        <f t="shared" si="14"/>
        <v>12</v>
      </c>
      <c r="K69" s="76">
        <f t="shared" si="15"/>
        <v>20</v>
      </c>
      <c r="L69" s="77">
        <f t="shared" si="16"/>
        <v>25</v>
      </c>
      <c r="M69" s="78">
        <f t="shared" si="17"/>
        <v>1.74</v>
      </c>
      <c r="N69" s="52">
        <f t="shared" si="9"/>
        <v>3919</v>
      </c>
      <c r="O69" s="86">
        <f t="shared" si="11"/>
        <v>981</v>
      </c>
      <c r="P69" s="87">
        <f t="shared" si="12"/>
        <v>0.20020408163265307</v>
      </c>
      <c r="Q69" s="46"/>
    </row>
    <row r="70" spans="1:17" ht="12.95" customHeight="1" x14ac:dyDescent="0.2">
      <c r="A70" s="140">
        <f t="shared" si="10"/>
        <v>0.1</v>
      </c>
      <c r="B70" s="141">
        <f t="shared" si="18"/>
        <v>2200</v>
      </c>
      <c r="C70" s="35">
        <v>8890072</v>
      </c>
      <c r="D70" s="157">
        <f t="shared" si="13"/>
        <v>2200</v>
      </c>
      <c r="E70" s="38"/>
      <c r="F70" s="39" t="s">
        <v>615</v>
      </c>
      <c r="G70" s="61">
        <v>20</v>
      </c>
      <c r="H70" s="81">
        <v>0.26</v>
      </c>
      <c r="I70" s="65">
        <v>74</v>
      </c>
      <c r="J70" s="73">
        <f t="shared" si="14"/>
        <v>12</v>
      </c>
      <c r="K70" s="76">
        <f t="shared" si="15"/>
        <v>20</v>
      </c>
      <c r="L70" s="77">
        <f t="shared" si="16"/>
        <v>25</v>
      </c>
      <c r="M70" s="78">
        <f t="shared" si="17"/>
        <v>0.74</v>
      </c>
      <c r="N70" s="52">
        <f t="shared" si="9"/>
        <v>1857</v>
      </c>
      <c r="O70" s="86">
        <f t="shared" si="11"/>
        <v>343</v>
      </c>
      <c r="P70" s="87">
        <f t="shared" si="12"/>
        <v>0.15590909090909091</v>
      </c>
      <c r="Q70" s="48"/>
    </row>
    <row r="71" spans="1:17" ht="12.95" customHeight="1" x14ac:dyDescent="0.2">
      <c r="A71" s="140">
        <f t="shared" si="10"/>
        <v>0.1</v>
      </c>
      <c r="B71" s="141">
        <f t="shared" si="18"/>
        <v>4900</v>
      </c>
      <c r="C71" s="35">
        <v>8890080</v>
      </c>
      <c r="D71" s="157">
        <f t="shared" si="13"/>
        <v>4900</v>
      </c>
      <c r="E71" s="38"/>
      <c r="F71" s="39" t="s">
        <v>471</v>
      </c>
      <c r="G71" s="61">
        <v>20</v>
      </c>
      <c r="H71" s="81">
        <v>0.26</v>
      </c>
      <c r="I71" s="65">
        <v>173</v>
      </c>
      <c r="J71" s="73">
        <f t="shared" si="14"/>
        <v>12</v>
      </c>
      <c r="K71" s="76">
        <f t="shared" si="15"/>
        <v>20</v>
      </c>
      <c r="L71" s="77">
        <f t="shared" si="16"/>
        <v>25</v>
      </c>
      <c r="M71" s="78">
        <f t="shared" si="17"/>
        <v>1.73</v>
      </c>
      <c r="N71" s="52">
        <f t="shared" si="9"/>
        <v>3899</v>
      </c>
      <c r="O71" s="86">
        <f t="shared" si="11"/>
        <v>1001</v>
      </c>
      <c r="P71" s="87">
        <f t="shared" si="12"/>
        <v>0.20428571428571429</v>
      </c>
      <c r="Q71" s="46"/>
    </row>
    <row r="72" spans="1:17" ht="12.95" customHeight="1" x14ac:dyDescent="0.2">
      <c r="A72" s="140">
        <f t="shared" si="10"/>
        <v>0.1</v>
      </c>
      <c r="B72" s="141">
        <f t="shared" si="18"/>
        <v>4900</v>
      </c>
      <c r="C72" s="35">
        <v>8890081</v>
      </c>
      <c r="D72" s="157">
        <f t="shared" si="13"/>
        <v>4900</v>
      </c>
      <c r="E72" s="38"/>
      <c r="F72" s="39" t="s">
        <v>472</v>
      </c>
      <c r="G72" s="61">
        <v>20</v>
      </c>
      <c r="H72" s="81">
        <v>0.26</v>
      </c>
      <c r="I72" s="65">
        <v>173</v>
      </c>
      <c r="J72" s="73">
        <f t="shared" si="14"/>
        <v>12</v>
      </c>
      <c r="K72" s="76">
        <f t="shared" si="15"/>
        <v>20</v>
      </c>
      <c r="L72" s="77">
        <f t="shared" si="16"/>
        <v>25</v>
      </c>
      <c r="M72" s="78">
        <f t="shared" si="17"/>
        <v>1.73</v>
      </c>
      <c r="N72" s="52">
        <f t="shared" si="9"/>
        <v>3899</v>
      </c>
      <c r="O72" s="86">
        <f t="shared" si="11"/>
        <v>1001</v>
      </c>
      <c r="P72" s="87">
        <f t="shared" si="12"/>
        <v>0.20428571428571429</v>
      </c>
      <c r="Q72" s="46"/>
    </row>
    <row r="73" spans="1:17" ht="12.95" customHeight="1" x14ac:dyDescent="0.2">
      <c r="A73" s="140">
        <f t="shared" si="10"/>
        <v>0.1</v>
      </c>
      <c r="B73" s="141">
        <f t="shared" si="18"/>
        <v>5500</v>
      </c>
      <c r="C73" s="35">
        <v>8890082</v>
      </c>
      <c r="D73" s="157">
        <f t="shared" si="13"/>
        <v>5500</v>
      </c>
      <c r="E73" s="38"/>
      <c r="F73" s="39" t="s">
        <v>473</v>
      </c>
      <c r="G73" s="61">
        <v>20</v>
      </c>
      <c r="H73" s="81">
        <v>0.26</v>
      </c>
      <c r="I73" s="65">
        <v>194</v>
      </c>
      <c r="J73" s="73">
        <f t="shared" si="14"/>
        <v>12</v>
      </c>
      <c r="K73" s="76">
        <f t="shared" si="15"/>
        <v>20</v>
      </c>
      <c r="L73" s="77">
        <f t="shared" si="16"/>
        <v>25</v>
      </c>
      <c r="M73" s="78">
        <f t="shared" si="17"/>
        <v>1.94</v>
      </c>
      <c r="N73" s="52">
        <f t="shared" si="9"/>
        <v>4332</v>
      </c>
      <c r="O73" s="86">
        <f t="shared" si="11"/>
        <v>1168</v>
      </c>
      <c r="P73" s="87">
        <f t="shared" si="12"/>
        <v>0.21236363636363637</v>
      </c>
      <c r="Q73" s="46"/>
    </row>
    <row r="74" spans="1:17" ht="12.95" customHeight="1" x14ac:dyDescent="0.2">
      <c r="A74" s="140">
        <f t="shared" si="10"/>
        <v>0.1</v>
      </c>
      <c r="B74" s="141">
        <f t="shared" ref="B74:B105" si="19">CEILING(((I74+J74+M74)*$B$4),100)-100</f>
        <v>4800</v>
      </c>
      <c r="C74" s="35">
        <v>8890083</v>
      </c>
      <c r="D74" s="157">
        <f t="shared" si="13"/>
        <v>4800</v>
      </c>
      <c r="E74" s="38"/>
      <c r="F74" s="39" t="s">
        <v>474</v>
      </c>
      <c r="G74" s="61">
        <v>20</v>
      </c>
      <c r="H74" s="81">
        <v>0.26</v>
      </c>
      <c r="I74" s="65">
        <v>168</v>
      </c>
      <c r="J74" s="73">
        <f t="shared" si="14"/>
        <v>12</v>
      </c>
      <c r="K74" s="76">
        <f t="shared" si="15"/>
        <v>20</v>
      </c>
      <c r="L74" s="77">
        <f t="shared" si="16"/>
        <v>25</v>
      </c>
      <c r="M74" s="78">
        <f t="shared" si="17"/>
        <v>1.68</v>
      </c>
      <c r="N74" s="52">
        <f t="shared" si="9"/>
        <v>3795</v>
      </c>
      <c r="O74" s="86">
        <f t="shared" si="11"/>
        <v>1005</v>
      </c>
      <c r="P74" s="87">
        <f t="shared" si="12"/>
        <v>0.20937500000000001</v>
      </c>
      <c r="Q74" s="46"/>
    </row>
    <row r="75" spans="1:17" ht="12.95" customHeight="1" x14ac:dyDescent="0.2">
      <c r="A75" s="140">
        <f t="shared" si="10"/>
        <v>0.1</v>
      </c>
      <c r="B75" s="141">
        <f t="shared" si="19"/>
        <v>4200</v>
      </c>
      <c r="C75" s="35">
        <v>8890084</v>
      </c>
      <c r="D75" s="157">
        <f t="shared" si="13"/>
        <v>4200</v>
      </c>
      <c r="E75" s="38"/>
      <c r="F75" s="39" t="s">
        <v>475</v>
      </c>
      <c r="G75" s="61">
        <v>20</v>
      </c>
      <c r="H75" s="81">
        <v>0.26</v>
      </c>
      <c r="I75" s="65">
        <v>147</v>
      </c>
      <c r="J75" s="73">
        <f t="shared" si="14"/>
        <v>12</v>
      </c>
      <c r="K75" s="76">
        <f t="shared" si="15"/>
        <v>20</v>
      </c>
      <c r="L75" s="77">
        <f t="shared" si="16"/>
        <v>25</v>
      </c>
      <c r="M75" s="78">
        <f t="shared" si="17"/>
        <v>1.47</v>
      </c>
      <c r="N75" s="52">
        <f t="shared" si="9"/>
        <v>3362</v>
      </c>
      <c r="O75" s="86">
        <f t="shared" si="11"/>
        <v>838</v>
      </c>
      <c r="P75" s="87">
        <f t="shared" si="12"/>
        <v>0.19952380952380952</v>
      </c>
      <c r="Q75" s="46"/>
    </row>
    <row r="76" spans="1:17" ht="12.95" customHeight="1" x14ac:dyDescent="0.2">
      <c r="A76" s="140">
        <f t="shared" si="10"/>
        <v>0.1</v>
      </c>
      <c r="B76" s="141">
        <f t="shared" si="19"/>
        <v>4200</v>
      </c>
      <c r="C76" s="35">
        <v>8890085</v>
      </c>
      <c r="D76" s="157">
        <f t="shared" si="13"/>
        <v>4200</v>
      </c>
      <c r="E76" s="38"/>
      <c r="F76" s="39" t="s">
        <v>476</v>
      </c>
      <c r="G76" s="61">
        <v>20</v>
      </c>
      <c r="H76" s="81">
        <v>0.26</v>
      </c>
      <c r="I76" s="65">
        <v>147</v>
      </c>
      <c r="J76" s="73">
        <f t="shared" si="14"/>
        <v>12</v>
      </c>
      <c r="K76" s="76">
        <f t="shared" si="15"/>
        <v>20</v>
      </c>
      <c r="L76" s="77">
        <f t="shared" si="16"/>
        <v>25</v>
      </c>
      <c r="M76" s="78">
        <f t="shared" si="17"/>
        <v>1.47</v>
      </c>
      <c r="N76" s="52">
        <f t="shared" ref="N76:N139" si="20">CEILING(((I76*(1-H76)+J76+M76)*$N$8),1)-0</f>
        <v>3362</v>
      </c>
      <c r="O76" s="86">
        <f t="shared" si="11"/>
        <v>838</v>
      </c>
      <c r="P76" s="87">
        <f t="shared" si="12"/>
        <v>0.19952380952380952</v>
      </c>
      <c r="Q76" s="46"/>
    </row>
    <row r="77" spans="1:17" ht="12.95" customHeight="1" x14ac:dyDescent="0.2">
      <c r="A77" s="140">
        <f t="shared" si="10"/>
        <v>0.1</v>
      </c>
      <c r="B77" s="141">
        <f t="shared" si="19"/>
        <v>4600</v>
      </c>
      <c r="C77" s="35">
        <v>8890086</v>
      </c>
      <c r="D77" s="157">
        <f t="shared" si="13"/>
        <v>4600</v>
      </c>
      <c r="E77" s="38"/>
      <c r="F77" s="39" t="s">
        <v>477</v>
      </c>
      <c r="G77" s="61">
        <v>20</v>
      </c>
      <c r="H77" s="81">
        <v>0.26</v>
      </c>
      <c r="I77" s="65">
        <v>163</v>
      </c>
      <c r="J77" s="73">
        <f t="shared" si="14"/>
        <v>12</v>
      </c>
      <c r="K77" s="76">
        <f t="shared" si="15"/>
        <v>20</v>
      </c>
      <c r="L77" s="77">
        <f t="shared" si="16"/>
        <v>25</v>
      </c>
      <c r="M77" s="78">
        <f t="shared" si="17"/>
        <v>1.63</v>
      </c>
      <c r="N77" s="52">
        <f t="shared" si="20"/>
        <v>3692</v>
      </c>
      <c r="O77" s="86">
        <f t="shared" si="11"/>
        <v>908</v>
      </c>
      <c r="P77" s="87">
        <f t="shared" si="12"/>
        <v>0.19739130434782609</v>
      </c>
      <c r="Q77" s="46"/>
    </row>
    <row r="78" spans="1:17" ht="12.95" customHeight="1" x14ac:dyDescent="0.2">
      <c r="A78" s="140">
        <f t="shared" si="10"/>
        <v>0.1</v>
      </c>
      <c r="B78" s="141">
        <f t="shared" si="19"/>
        <v>3800</v>
      </c>
      <c r="C78" s="35">
        <v>8890087</v>
      </c>
      <c r="D78" s="157">
        <f t="shared" si="13"/>
        <v>3800</v>
      </c>
      <c r="E78" s="38"/>
      <c r="F78" s="39" t="s">
        <v>478</v>
      </c>
      <c r="G78" s="61">
        <v>20</v>
      </c>
      <c r="H78" s="81">
        <v>0.26</v>
      </c>
      <c r="I78" s="65">
        <v>131</v>
      </c>
      <c r="J78" s="73">
        <f t="shared" si="14"/>
        <v>12</v>
      </c>
      <c r="K78" s="76">
        <f t="shared" si="15"/>
        <v>20</v>
      </c>
      <c r="L78" s="77">
        <f t="shared" si="16"/>
        <v>25</v>
      </c>
      <c r="M78" s="78">
        <f t="shared" si="17"/>
        <v>1.31</v>
      </c>
      <c r="N78" s="52">
        <f t="shared" si="20"/>
        <v>3032</v>
      </c>
      <c r="O78" s="86">
        <f t="shared" si="11"/>
        <v>768</v>
      </c>
      <c r="P78" s="87">
        <f t="shared" si="12"/>
        <v>0.20210526315789473</v>
      </c>
      <c r="Q78" s="46"/>
    </row>
    <row r="79" spans="1:17" ht="12.95" customHeight="1" x14ac:dyDescent="0.2">
      <c r="A79" s="140">
        <f t="shared" si="10"/>
        <v>0.1</v>
      </c>
      <c r="B79" s="141">
        <f t="shared" si="19"/>
        <v>5900</v>
      </c>
      <c r="C79" s="35">
        <v>8890088</v>
      </c>
      <c r="D79" s="157">
        <f t="shared" si="13"/>
        <v>5900</v>
      </c>
      <c r="E79" s="38"/>
      <c r="F79" s="39" t="s">
        <v>592</v>
      </c>
      <c r="G79" s="61">
        <v>20</v>
      </c>
      <c r="H79" s="81">
        <v>0.26</v>
      </c>
      <c r="I79" s="65">
        <v>209</v>
      </c>
      <c r="J79" s="73">
        <f t="shared" si="14"/>
        <v>12</v>
      </c>
      <c r="K79" s="76">
        <f t="shared" si="15"/>
        <v>20</v>
      </c>
      <c r="L79" s="77">
        <f t="shared" si="16"/>
        <v>25</v>
      </c>
      <c r="M79" s="78">
        <f t="shared" si="17"/>
        <v>2.09</v>
      </c>
      <c r="N79" s="52">
        <f t="shared" si="20"/>
        <v>4641</v>
      </c>
      <c r="O79" s="86">
        <f t="shared" si="11"/>
        <v>1259</v>
      </c>
      <c r="P79" s="87">
        <f t="shared" si="12"/>
        <v>0.21338983050847457</v>
      </c>
      <c r="Q79" s="46"/>
    </row>
    <row r="80" spans="1:17" ht="12.95" customHeight="1" x14ac:dyDescent="0.2">
      <c r="A80" s="140">
        <f t="shared" si="10"/>
        <v>0.1</v>
      </c>
      <c r="B80" s="141">
        <f t="shared" si="19"/>
        <v>8000</v>
      </c>
      <c r="C80" s="35">
        <v>8890089</v>
      </c>
      <c r="D80" s="157">
        <f t="shared" si="13"/>
        <v>8000</v>
      </c>
      <c r="E80" s="38"/>
      <c r="F80" s="39" t="s">
        <v>593</v>
      </c>
      <c r="G80" s="61">
        <v>20</v>
      </c>
      <c r="H80" s="81">
        <v>0.26</v>
      </c>
      <c r="I80" s="65">
        <v>288</v>
      </c>
      <c r="J80" s="73">
        <f t="shared" si="14"/>
        <v>12</v>
      </c>
      <c r="K80" s="76">
        <f t="shared" si="15"/>
        <v>20</v>
      </c>
      <c r="L80" s="77">
        <f t="shared" si="16"/>
        <v>25</v>
      </c>
      <c r="M80" s="78">
        <f t="shared" si="17"/>
        <v>2.88</v>
      </c>
      <c r="N80" s="52">
        <f t="shared" si="20"/>
        <v>6270</v>
      </c>
      <c r="O80" s="86">
        <f t="shared" si="11"/>
        <v>1730</v>
      </c>
      <c r="P80" s="87">
        <f t="shared" si="12"/>
        <v>0.21625</v>
      </c>
      <c r="Q80" s="46"/>
    </row>
    <row r="81" spans="1:17" ht="12.95" customHeight="1" x14ac:dyDescent="0.2">
      <c r="A81" s="140">
        <f t="shared" si="10"/>
        <v>0.1</v>
      </c>
      <c r="B81" s="141">
        <f t="shared" si="19"/>
        <v>4900</v>
      </c>
      <c r="C81" s="35">
        <v>8890100</v>
      </c>
      <c r="D81" s="157">
        <f t="shared" si="13"/>
        <v>4900</v>
      </c>
      <c r="E81" s="38"/>
      <c r="F81" s="39" t="s">
        <v>479</v>
      </c>
      <c r="G81" s="61">
        <v>20</v>
      </c>
      <c r="H81" s="81">
        <v>0.26</v>
      </c>
      <c r="I81" s="65">
        <v>173</v>
      </c>
      <c r="J81" s="73">
        <f t="shared" si="14"/>
        <v>12</v>
      </c>
      <c r="K81" s="76">
        <f t="shared" si="15"/>
        <v>20</v>
      </c>
      <c r="L81" s="77">
        <f t="shared" si="16"/>
        <v>25</v>
      </c>
      <c r="M81" s="78">
        <f t="shared" si="17"/>
        <v>1.73</v>
      </c>
      <c r="N81" s="52">
        <f t="shared" si="20"/>
        <v>3899</v>
      </c>
      <c r="O81" s="86">
        <f t="shared" si="11"/>
        <v>1001</v>
      </c>
      <c r="P81" s="87">
        <f t="shared" si="12"/>
        <v>0.20428571428571429</v>
      </c>
      <c r="Q81" s="46"/>
    </row>
    <row r="82" spans="1:17" ht="12.95" customHeight="1" x14ac:dyDescent="0.2">
      <c r="A82" s="140">
        <f t="shared" si="10"/>
        <v>0.1</v>
      </c>
      <c r="B82" s="141">
        <f t="shared" si="19"/>
        <v>4900</v>
      </c>
      <c r="C82" s="35">
        <v>8890101</v>
      </c>
      <c r="D82" s="157">
        <f t="shared" si="13"/>
        <v>4900</v>
      </c>
      <c r="E82" s="38"/>
      <c r="F82" s="39" t="s">
        <v>480</v>
      </c>
      <c r="G82" s="61">
        <v>20</v>
      </c>
      <c r="H82" s="81">
        <v>0.26</v>
      </c>
      <c r="I82" s="65">
        <v>173</v>
      </c>
      <c r="J82" s="73">
        <f t="shared" si="14"/>
        <v>12</v>
      </c>
      <c r="K82" s="76">
        <f t="shared" si="15"/>
        <v>20</v>
      </c>
      <c r="L82" s="77">
        <f t="shared" si="16"/>
        <v>25</v>
      </c>
      <c r="M82" s="78">
        <f t="shared" si="17"/>
        <v>1.73</v>
      </c>
      <c r="N82" s="52">
        <f t="shared" si="20"/>
        <v>3899</v>
      </c>
      <c r="O82" s="86">
        <f t="shared" si="11"/>
        <v>1001</v>
      </c>
      <c r="P82" s="87">
        <f t="shared" si="12"/>
        <v>0.20428571428571429</v>
      </c>
      <c r="Q82" s="46"/>
    </row>
    <row r="83" spans="1:17" ht="12.95" customHeight="1" x14ac:dyDescent="0.2">
      <c r="A83" s="140">
        <f t="shared" si="10"/>
        <v>0.1</v>
      </c>
      <c r="B83" s="141">
        <f t="shared" si="19"/>
        <v>4900</v>
      </c>
      <c r="C83" s="35">
        <v>8890102</v>
      </c>
      <c r="D83" s="157">
        <f t="shared" si="13"/>
        <v>4900</v>
      </c>
      <c r="E83" s="38"/>
      <c r="F83" s="39" t="s">
        <v>239</v>
      </c>
      <c r="G83" s="61">
        <v>20</v>
      </c>
      <c r="H83" s="81">
        <v>0.26</v>
      </c>
      <c r="I83" s="65">
        <v>173</v>
      </c>
      <c r="J83" s="73">
        <f t="shared" si="14"/>
        <v>12</v>
      </c>
      <c r="K83" s="76">
        <f t="shared" si="15"/>
        <v>20</v>
      </c>
      <c r="L83" s="77">
        <f t="shared" si="16"/>
        <v>25</v>
      </c>
      <c r="M83" s="78">
        <f t="shared" si="17"/>
        <v>1.73</v>
      </c>
      <c r="N83" s="52">
        <f t="shared" si="20"/>
        <v>3899</v>
      </c>
      <c r="O83" s="86">
        <f t="shared" si="11"/>
        <v>1001</v>
      </c>
      <c r="P83" s="87">
        <f t="shared" si="12"/>
        <v>0.20428571428571429</v>
      </c>
      <c r="Q83" s="46"/>
    </row>
    <row r="84" spans="1:17" ht="12.95" customHeight="1" x14ac:dyDescent="0.2">
      <c r="A84" s="140">
        <f t="shared" si="10"/>
        <v>0.1</v>
      </c>
      <c r="B84" s="141">
        <f t="shared" si="19"/>
        <v>4900</v>
      </c>
      <c r="C84" s="35">
        <v>8890103</v>
      </c>
      <c r="D84" s="157">
        <f t="shared" si="13"/>
        <v>4900</v>
      </c>
      <c r="E84" s="38"/>
      <c r="F84" s="39" t="s">
        <v>240</v>
      </c>
      <c r="G84" s="61">
        <v>20</v>
      </c>
      <c r="H84" s="81">
        <v>0.26</v>
      </c>
      <c r="I84" s="65">
        <v>173</v>
      </c>
      <c r="J84" s="73">
        <f t="shared" si="14"/>
        <v>12</v>
      </c>
      <c r="K84" s="76">
        <f t="shared" si="15"/>
        <v>20</v>
      </c>
      <c r="L84" s="77">
        <f t="shared" si="16"/>
        <v>25</v>
      </c>
      <c r="M84" s="78">
        <f t="shared" si="17"/>
        <v>1.73</v>
      </c>
      <c r="N84" s="52">
        <f t="shared" si="20"/>
        <v>3899</v>
      </c>
      <c r="O84" s="86">
        <f t="shared" si="11"/>
        <v>1001</v>
      </c>
      <c r="P84" s="87">
        <f t="shared" si="12"/>
        <v>0.20428571428571429</v>
      </c>
      <c r="Q84" s="46"/>
    </row>
    <row r="85" spans="1:17" ht="12.95" customHeight="1" x14ac:dyDescent="0.2">
      <c r="A85" s="140">
        <f t="shared" ref="A85:A148" si="21">IF(H85&lt;19%,0.05,0.1)</f>
        <v>0.1</v>
      </c>
      <c r="B85" s="141">
        <f t="shared" si="19"/>
        <v>4900</v>
      </c>
      <c r="C85" s="35">
        <v>8890104</v>
      </c>
      <c r="D85" s="157">
        <f t="shared" si="13"/>
        <v>4900</v>
      </c>
      <c r="E85" s="38"/>
      <c r="F85" s="39" t="s">
        <v>481</v>
      </c>
      <c r="G85" s="61">
        <v>20</v>
      </c>
      <c r="H85" s="81">
        <v>0.26</v>
      </c>
      <c r="I85" s="65">
        <v>173</v>
      </c>
      <c r="J85" s="73">
        <f t="shared" si="14"/>
        <v>12</v>
      </c>
      <c r="K85" s="76">
        <f t="shared" si="15"/>
        <v>20</v>
      </c>
      <c r="L85" s="77">
        <f t="shared" si="16"/>
        <v>25</v>
      </c>
      <c r="M85" s="78">
        <f t="shared" si="17"/>
        <v>1.73</v>
      </c>
      <c r="N85" s="52">
        <f t="shared" si="20"/>
        <v>3899</v>
      </c>
      <c r="O85" s="86">
        <f t="shared" si="11"/>
        <v>1001</v>
      </c>
      <c r="P85" s="87">
        <f t="shared" si="12"/>
        <v>0.20428571428571429</v>
      </c>
      <c r="Q85" s="46"/>
    </row>
    <row r="86" spans="1:17" ht="12.95" customHeight="1" x14ac:dyDescent="0.2">
      <c r="A86" s="140">
        <f t="shared" si="21"/>
        <v>0.1</v>
      </c>
      <c r="B86" s="141">
        <f t="shared" si="19"/>
        <v>1900</v>
      </c>
      <c r="C86" s="35">
        <v>8890110</v>
      </c>
      <c r="D86" s="157">
        <f t="shared" si="13"/>
        <v>1900</v>
      </c>
      <c r="E86" s="38"/>
      <c r="F86" s="39" t="s">
        <v>523</v>
      </c>
      <c r="G86" s="61">
        <v>20</v>
      </c>
      <c r="H86" s="81">
        <v>0.26</v>
      </c>
      <c r="I86" s="65">
        <v>62</v>
      </c>
      <c r="J86" s="73">
        <f t="shared" si="14"/>
        <v>12</v>
      </c>
      <c r="K86" s="76">
        <f t="shared" si="15"/>
        <v>20</v>
      </c>
      <c r="L86" s="77">
        <f t="shared" si="16"/>
        <v>25</v>
      </c>
      <c r="M86" s="78">
        <f t="shared" si="17"/>
        <v>0.62</v>
      </c>
      <c r="N86" s="52">
        <f t="shared" si="20"/>
        <v>1609</v>
      </c>
      <c r="O86" s="86">
        <f t="shared" ref="O86:O149" si="22">B86-N86</f>
        <v>291</v>
      </c>
      <c r="P86" s="87">
        <f t="shared" ref="P86:P149" si="23">O86/B86</f>
        <v>0.1531578947368421</v>
      </c>
      <c r="Q86" s="47"/>
    </row>
    <row r="87" spans="1:17" ht="12.95" customHeight="1" x14ac:dyDescent="0.2">
      <c r="A87" s="140">
        <f t="shared" si="21"/>
        <v>0.1</v>
      </c>
      <c r="B87" s="141">
        <f t="shared" si="19"/>
        <v>2500</v>
      </c>
      <c r="C87" s="35">
        <v>8890111</v>
      </c>
      <c r="D87" s="157">
        <f t="shared" ref="D87:D92" si="24">B87</f>
        <v>2500</v>
      </c>
      <c r="E87" s="38"/>
      <c r="F87" s="39" t="s">
        <v>460</v>
      </c>
      <c r="G87" s="61">
        <v>20</v>
      </c>
      <c r="H87" s="81">
        <v>0.26</v>
      </c>
      <c r="I87" s="65">
        <v>84</v>
      </c>
      <c r="J87" s="73">
        <f t="shared" ref="J87:J150" si="25">IF(I87*(1-H87)&lt;500,$M$2,K87)</f>
        <v>12</v>
      </c>
      <c r="K87" s="76">
        <f t="shared" ref="K87:K150" si="26">IF(I87*(1-H87)&lt;1000,$M$3,L87)</f>
        <v>20</v>
      </c>
      <c r="L87" s="77">
        <f t="shared" ref="L87:L150" si="27">IF(I87*(1-H87)&lt;3000,$M$4,0)</f>
        <v>25</v>
      </c>
      <c r="M87" s="78">
        <f t="shared" ref="M87:M150" si="28">IF(J87&gt;0,(I87/100),(25+I87/200))</f>
        <v>0.84</v>
      </c>
      <c r="N87" s="52">
        <f t="shared" si="20"/>
        <v>2063</v>
      </c>
      <c r="O87" s="86">
        <f t="shared" si="22"/>
        <v>437</v>
      </c>
      <c r="P87" s="87">
        <f t="shared" si="23"/>
        <v>0.17480000000000001</v>
      </c>
      <c r="Q87" s="46"/>
    </row>
    <row r="88" spans="1:17" ht="12.95" customHeight="1" x14ac:dyDescent="0.2">
      <c r="A88" s="140">
        <f t="shared" si="21"/>
        <v>0.1</v>
      </c>
      <c r="B88" s="141">
        <f t="shared" si="19"/>
        <v>3200</v>
      </c>
      <c r="C88" s="35">
        <v>8890112</v>
      </c>
      <c r="D88" s="157">
        <f t="shared" si="24"/>
        <v>3200</v>
      </c>
      <c r="E88" s="38"/>
      <c r="F88" s="39" t="s">
        <v>461</v>
      </c>
      <c r="G88" s="61">
        <v>20</v>
      </c>
      <c r="H88" s="81">
        <v>0.26</v>
      </c>
      <c r="I88" s="65">
        <v>108</v>
      </c>
      <c r="J88" s="73">
        <f t="shared" si="25"/>
        <v>12</v>
      </c>
      <c r="K88" s="76">
        <f t="shared" si="26"/>
        <v>20</v>
      </c>
      <c r="L88" s="77">
        <f t="shared" si="27"/>
        <v>25</v>
      </c>
      <c r="M88" s="78">
        <f t="shared" si="28"/>
        <v>1.08</v>
      </c>
      <c r="N88" s="52">
        <f t="shared" si="20"/>
        <v>2558</v>
      </c>
      <c r="O88" s="86">
        <f t="shared" si="22"/>
        <v>642</v>
      </c>
      <c r="P88" s="87">
        <f t="shared" si="23"/>
        <v>0.200625</v>
      </c>
      <c r="Q88" s="46"/>
    </row>
    <row r="89" spans="1:17" ht="12.95" customHeight="1" x14ac:dyDescent="0.2">
      <c r="A89" s="140">
        <f t="shared" si="21"/>
        <v>0.1</v>
      </c>
      <c r="B89" s="141">
        <f t="shared" si="19"/>
        <v>6400</v>
      </c>
      <c r="C89" s="35">
        <v>8890120</v>
      </c>
      <c r="D89" s="157">
        <f t="shared" si="24"/>
        <v>6400</v>
      </c>
      <c r="E89" s="38"/>
      <c r="F89" s="39" t="s">
        <v>193</v>
      </c>
      <c r="G89" s="61">
        <v>20</v>
      </c>
      <c r="H89" s="81">
        <v>0.26</v>
      </c>
      <c r="I89" s="65">
        <v>230</v>
      </c>
      <c r="J89" s="73">
        <f t="shared" si="25"/>
        <v>12</v>
      </c>
      <c r="K89" s="76">
        <f t="shared" si="26"/>
        <v>20</v>
      </c>
      <c r="L89" s="77">
        <f t="shared" si="27"/>
        <v>25</v>
      </c>
      <c r="M89" s="78">
        <f t="shared" si="28"/>
        <v>2.2999999999999998</v>
      </c>
      <c r="N89" s="52">
        <f t="shared" si="20"/>
        <v>5074</v>
      </c>
      <c r="O89" s="86">
        <f t="shared" si="22"/>
        <v>1326</v>
      </c>
      <c r="P89" s="87">
        <f t="shared" si="23"/>
        <v>0.2071875</v>
      </c>
      <c r="Q89" s="47"/>
    </row>
    <row r="90" spans="1:17" ht="12.95" customHeight="1" x14ac:dyDescent="0.2">
      <c r="A90" s="140">
        <f t="shared" si="21"/>
        <v>0.1</v>
      </c>
      <c r="B90" s="141">
        <f t="shared" si="19"/>
        <v>6700</v>
      </c>
      <c r="C90" s="35">
        <v>8890121</v>
      </c>
      <c r="D90" s="157">
        <f t="shared" si="24"/>
        <v>6700</v>
      </c>
      <c r="E90" s="38"/>
      <c r="F90" s="39" t="s">
        <v>462</v>
      </c>
      <c r="G90" s="61">
        <v>20</v>
      </c>
      <c r="H90" s="81">
        <v>0.26</v>
      </c>
      <c r="I90" s="65">
        <v>240</v>
      </c>
      <c r="J90" s="73">
        <f t="shared" si="25"/>
        <v>12</v>
      </c>
      <c r="K90" s="76">
        <f t="shared" si="26"/>
        <v>20</v>
      </c>
      <c r="L90" s="77">
        <f t="shared" si="27"/>
        <v>25</v>
      </c>
      <c r="M90" s="78">
        <f t="shared" si="28"/>
        <v>2.4</v>
      </c>
      <c r="N90" s="52">
        <f t="shared" si="20"/>
        <v>5280</v>
      </c>
      <c r="O90" s="86">
        <f t="shared" si="22"/>
        <v>1420</v>
      </c>
      <c r="P90" s="87">
        <f t="shared" si="23"/>
        <v>0.21194029850746268</v>
      </c>
      <c r="Q90" s="46"/>
    </row>
    <row r="91" spans="1:17" ht="12.95" customHeight="1" x14ac:dyDescent="0.2">
      <c r="A91" s="140">
        <f t="shared" si="21"/>
        <v>0.1</v>
      </c>
      <c r="B91" s="141">
        <f t="shared" si="19"/>
        <v>7500</v>
      </c>
      <c r="C91" s="35">
        <v>8890122</v>
      </c>
      <c r="D91" s="157">
        <f t="shared" si="24"/>
        <v>7500</v>
      </c>
      <c r="E91" s="38"/>
      <c r="F91" s="39" t="s">
        <v>463</v>
      </c>
      <c r="G91" s="61">
        <v>20</v>
      </c>
      <c r="H91" s="81">
        <v>0.26</v>
      </c>
      <c r="I91" s="65">
        <v>270</v>
      </c>
      <c r="J91" s="73">
        <f t="shared" si="25"/>
        <v>12</v>
      </c>
      <c r="K91" s="76">
        <f t="shared" si="26"/>
        <v>20</v>
      </c>
      <c r="L91" s="77">
        <f t="shared" si="27"/>
        <v>25</v>
      </c>
      <c r="M91" s="78">
        <f t="shared" si="28"/>
        <v>2.7</v>
      </c>
      <c r="N91" s="52">
        <f t="shared" si="20"/>
        <v>5899</v>
      </c>
      <c r="O91" s="86">
        <f t="shared" si="22"/>
        <v>1601</v>
      </c>
      <c r="P91" s="87">
        <f t="shared" si="23"/>
        <v>0.21346666666666667</v>
      </c>
      <c r="Q91" s="46"/>
    </row>
    <row r="92" spans="1:17" ht="12.95" customHeight="1" x14ac:dyDescent="0.2">
      <c r="A92" s="140">
        <f t="shared" si="21"/>
        <v>0.1</v>
      </c>
      <c r="B92" s="141">
        <f>CEILING(((I92+J92+M92)*$B$4),100)+300</f>
        <v>10000</v>
      </c>
      <c r="C92" s="35">
        <v>8890130</v>
      </c>
      <c r="D92" s="157">
        <f t="shared" si="24"/>
        <v>10000</v>
      </c>
      <c r="E92" s="38"/>
      <c r="F92" s="39" t="s">
        <v>580</v>
      </c>
      <c r="G92" s="61">
        <v>20</v>
      </c>
      <c r="H92" s="81">
        <v>0.26</v>
      </c>
      <c r="I92" s="65">
        <v>350</v>
      </c>
      <c r="J92" s="73">
        <f t="shared" si="25"/>
        <v>12</v>
      </c>
      <c r="K92" s="76">
        <f t="shared" si="26"/>
        <v>20</v>
      </c>
      <c r="L92" s="77">
        <f t="shared" si="27"/>
        <v>25</v>
      </c>
      <c r="M92" s="78">
        <f t="shared" si="28"/>
        <v>3.5</v>
      </c>
      <c r="N92" s="52">
        <f t="shared" si="20"/>
        <v>7549</v>
      </c>
      <c r="O92" s="86">
        <f t="shared" si="22"/>
        <v>2451</v>
      </c>
      <c r="P92" s="87">
        <f t="shared" si="23"/>
        <v>0.24510000000000001</v>
      </c>
      <c r="Q92" s="46"/>
    </row>
    <row r="93" spans="1:17" ht="12.95" customHeight="1" x14ac:dyDescent="0.2">
      <c r="A93" s="140">
        <f t="shared" si="21"/>
        <v>0.1</v>
      </c>
      <c r="B93" s="141">
        <f>CEILING(((I93+J93+M93)*$B$4),100)-200</f>
        <v>16000</v>
      </c>
      <c r="C93" s="35">
        <v>8890131</v>
      </c>
      <c r="D93" s="152">
        <f t="shared" ref="D93:D138" si="29">CEILING(IF(B93&lt;10000,B93,B93*0.98),100)-100</f>
        <v>15600</v>
      </c>
      <c r="E93" s="38"/>
      <c r="F93" s="39" t="s">
        <v>581</v>
      </c>
      <c r="G93" s="61">
        <v>20</v>
      </c>
      <c r="H93" s="81">
        <v>0.26</v>
      </c>
      <c r="I93" s="65">
        <v>590</v>
      </c>
      <c r="J93" s="73">
        <f t="shared" si="25"/>
        <v>12</v>
      </c>
      <c r="K93" s="76">
        <f t="shared" si="26"/>
        <v>20</v>
      </c>
      <c r="L93" s="77">
        <f t="shared" si="27"/>
        <v>25</v>
      </c>
      <c r="M93" s="78">
        <f t="shared" si="28"/>
        <v>5.9</v>
      </c>
      <c r="N93" s="52">
        <f t="shared" si="20"/>
        <v>12499</v>
      </c>
      <c r="O93" s="86">
        <f t="shared" si="22"/>
        <v>3501</v>
      </c>
      <c r="P93" s="87">
        <f t="shared" si="23"/>
        <v>0.21881249999999999</v>
      </c>
      <c r="Q93" s="46"/>
    </row>
    <row r="94" spans="1:17" ht="12.95" customHeight="1" x14ac:dyDescent="0.2">
      <c r="A94" s="140">
        <f t="shared" si="21"/>
        <v>0.1</v>
      </c>
      <c r="B94" s="141">
        <f>CEILING(((I94+J94+M94)*$B$4),100)+300</f>
        <v>11400</v>
      </c>
      <c r="C94" s="35">
        <v>8890132</v>
      </c>
      <c r="D94" s="152">
        <f t="shared" si="29"/>
        <v>11100</v>
      </c>
      <c r="E94" s="38"/>
      <c r="F94" s="39" t="s">
        <v>582</v>
      </c>
      <c r="G94" s="61">
        <v>20</v>
      </c>
      <c r="H94" s="81">
        <v>0.26</v>
      </c>
      <c r="I94" s="65">
        <v>400</v>
      </c>
      <c r="J94" s="73">
        <f t="shared" si="25"/>
        <v>12</v>
      </c>
      <c r="K94" s="76">
        <f t="shared" si="26"/>
        <v>20</v>
      </c>
      <c r="L94" s="77">
        <f t="shared" si="27"/>
        <v>25</v>
      </c>
      <c r="M94" s="78">
        <f t="shared" si="28"/>
        <v>4</v>
      </c>
      <c r="N94" s="52">
        <f t="shared" si="20"/>
        <v>8580</v>
      </c>
      <c r="O94" s="86">
        <f t="shared" si="22"/>
        <v>2820</v>
      </c>
      <c r="P94" s="87">
        <f t="shared" si="23"/>
        <v>0.24736842105263157</v>
      </c>
      <c r="Q94" s="46"/>
    </row>
    <row r="95" spans="1:17" ht="12.95" customHeight="1" x14ac:dyDescent="0.2">
      <c r="A95" s="140">
        <f t="shared" si="21"/>
        <v>0.1</v>
      </c>
      <c r="B95" s="141">
        <f t="shared" si="19"/>
        <v>16600</v>
      </c>
      <c r="C95" s="35">
        <v>8890133</v>
      </c>
      <c r="D95" s="152">
        <f t="shared" si="29"/>
        <v>16200</v>
      </c>
      <c r="E95" s="38"/>
      <c r="F95" s="39" t="s">
        <v>583</v>
      </c>
      <c r="G95" s="61">
        <v>20</v>
      </c>
      <c r="H95" s="81">
        <v>0.26</v>
      </c>
      <c r="I95" s="65">
        <v>610</v>
      </c>
      <c r="J95" s="73">
        <f t="shared" si="25"/>
        <v>12</v>
      </c>
      <c r="K95" s="76">
        <f t="shared" si="26"/>
        <v>20</v>
      </c>
      <c r="L95" s="77">
        <f t="shared" si="27"/>
        <v>25</v>
      </c>
      <c r="M95" s="78">
        <f t="shared" si="28"/>
        <v>6.1</v>
      </c>
      <c r="N95" s="52">
        <f t="shared" si="20"/>
        <v>12912</v>
      </c>
      <c r="O95" s="86">
        <f t="shared" si="22"/>
        <v>3688</v>
      </c>
      <c r="P95" s="87">
        <f t="shared" si="23"/>
        <v>0.22216867469879517</v>
      </c>
      <c r="Q95" s="46"/>
    </row>
    <row r="96" spans="1:17" ht="12.95" customHeight="1" x14ac:dyDescent="0.2">
      <c r="A96" s="140">
        <f t="shared" si="21"/>
        <v>0.1</v>
      </c>
      <c r="B96" s="141">
        <f t="shared" si="19"/>
        <v>12300</v>
      </c>
      <c r="C96" s="35">
        <v>8890134</v>
      </c>
      <c r="D96" s="152">
        <f t="shared" si="29"/>
        <v>12000</v>
      </c>
      <c r="E96" s="38"/>
      <c r="F96" s="39" t="s">
        <v>584</v>
      </c>
      <c r="G96" s="61">
        <v>20</v>
      </c>
      <c r="H96" s="81">
        <v>0.26</v>
      </c>
      <c r="I96" s="65">
        <v>450</v>
      </c>
      <c r="J96" s="73">
        <f t="shared" si="25"/>
        <v>12</v>
      </c>
      <c r="K96" s="76">
        <f t="shared" si="26"/>
        <v>20</v>
      </c>
      <c r="L96" s="77">
        <f t="shared" si="27"/>
        <v>25</v>
      </c>
      <c r="M96" s="78">
        <f t="shared" si="28"/>
        <v>4.5</v>
      </c>
      <c r="N96" s="52">
        <f t="shared" si="20"/>
        <v>9612</v>
      </c>
      <c r="O96" s="86">
        <f t="shared" si="22"/>
        <v>2688</v>
      </c>
      <c r="P96" s="87">
        <f t="shared" si="23"/>
        <v>0.21853658536585366</v>
      </c>
      <c r="Q96" s="46"/>
    </row>
    <row r="97" spans="1:17" ht="12.95" customHeight="1" x14ac:dyDescent="0.2">
      <c r="A97" s="140">
        <f t="shared" si="21"/>
        <v>0.1</v>
      </c>
      <c r="B97" s="141">
        <f t="shared" si="19"/>
        <v>17700</v>
      </c>
      <c r="C97" s="35">
        <v>8890135</v>
      </c>
      <c r="D97" s="152">
        <f t="shared" si="29"/>
        <v>17300</v>
      </c>
      <c r="E97" s="38"/>
      <c r="F97" s="39" t="s">
        <v>585</v>
      </c>
      <c r="G97" s="61">
        <v>20</v>
      </c>
      <c r="H97" s="81">
        <v>0.26</v>
      </c>
      <c r="I97" s="65">
        <v>650</v>
      </c>
      <c r="J97" s="73">
        <f t="shared" si="25"/>
        <v>12</v>
      </c>
      <c r="K97" s="76">
        <f t="shared" si="26"/>
        <v>20</v>
      </c>
      <c r="L97" s="77">
        <f t="shared" si="27"/>
        <v>25</v>
      </c>
      <c r="M97" s="78">
        <f t="shared" si="28"/>
        <v>6.5</v>
      </c>
      <c r="N97" s="52">
        <f t="shared" si="20"/>
        <v>13737</v>
      </c>
      <c r="O97" s="86">
        <f t="shared" si="22"/>
        <v>3963</v>
      </c>
      <c r="P97" s="87">
        <f t="shared" si="23"/>
        <v>0.22389830508474576</v>
      </c>
      <c r="Q97" s="46"/>
    </row>
    <row r="98" spans="1:17" ht="12.95" customHeight="1" x14ac:dyDescent="0.2">
      <c r="A98" s="140">
        <f t="shared" si="21"/>
        <v>0.1</v>
      </c>
      <c r="B98" s="141">
        <f t="shared" si="19"/>
        <v>6300</v>
      </c>
      <c r="C98" s="35">
        <v>8890140</v>
      </c>
      <c r="D98" s="157">
        <f t="shared" ref="D98" si="30">B98</f>
        <v>6300</v>
      </c>
      <c r="E98" s="38"/>
      <c r="F98" s="39" t="s">
        <v>586</v>
      </c>
      <c r="G98" s="61">
        <v>20</v>
      </c>
      <c r="H98" s="81">
        <v>0.26</v>
      </c>
      <c r="I98" s="65">
        <v>227</v>
      </c>
      <c r="J98" s="73">
        <f t="shared" si="25"/>
        <v>12</v>
      </c>
      <c r="K98" s="76">
        <f t="shared" si="26"/>
        <v>20</v>
      </c>
      <c r="L98" s="77">
        <f t="shared" si="27"/>
        <v>25</v>
      </c>
      <c r="M98" s="78">
        <f t="shared" si="28"/>
        <v>2.27</v>
      </c>
      <c r="N98" s="52">
        <f t="shared" si="20"/>
        <v>5012</v>
      </c>
      <c r="O98" s="86">
        <f t="shared" si="22"/>
        <v>1288</v>
      </c>
      <c r="P98" s="87">
        <f t="shared" si="23"/>
        <v>0.20444444444444446</v>
      </c>
      <c r="Q98" s="46"/>
    </row>
    <row r="99" spans="1:17" ht="12.95" customHeight="1" x14ac:dyDescent="0.2">
      <c r="A99" s="140">
        <f t="shared" si="21"/>
        <v>0.1</v>
      </c>
      <c r="B99" s="141">
        <f>CEILING(((I99+J99+M99)*$B$4),100)-200</f>
        <v>11000</v>
      </c>
      <c r="C99" s="35">
        <v>8890141</v>
      </c>
      <c r="D99" s="152">
        <f t="shared" si="29"/>
        <v>10700</v>
      </c>
      <c r="E99" s="38"/>
      <c r="F99" s="39" t="s">
        <v>587</v>
      </c>
      <c r="G99" s="61">
        <v>20</v>
      </c>
      <c r="H99" s="81">
        <v>0.26</v>
      </c>
      <c r="I99" s="65">
        <v>406</v>
      </c>
      <c r="J99" s="73">
        <f t="shared" si="25"/>
        <v>12</v>
      </c>
      <c r="K99" s="76">
        <f t="shared" si="26"/>
        <v>20</v>
      </c>
      <c r="L99" s="77">
        <f t="shared" si="27"/>
        <v>25</v>
      </c>
      <c r="M99" s="78">
        <f t="shared" si="28"/>
        <v>4.0599999999999996</v>
      </c>
      <c r="N99" s="52">
        <f t="shared" si="20"/>
        <v>8704</v>
      </c>
      <c r="O99" s="86">
        <f t="shared" si="22"/>
        <v>2296</v>
      </c>
      <c r="P99" s="87">
        <f t="shared" si="23"/>
        <v>0.20872727272727273</v>
      </c>
      <c r="Q99" s="46"/>
    </row>
    <row r="100" spans="1:17" ht="12.95" customHeight="1" x14ac:dyDescent="0.2">
      <c r="A100" s="140">
        <f t="shared" si="21"/>
        <v>0.1</v>
      </c>
      <c r="B100" s="141">
        <f t="shared" si="19"/>
        <v>7300</v>
      </c>
      <c r="C100" s="35">
        <v>8890142</v>
      </c>
      <c r="D100" s="157">
        <f t="shared" ref="D100" si="31">B100</f>
        <v>7300</v>
      </c>
      <c r="E100" s="38"/>
      <c r="F100" s="39" t="s">
        <v>588</v>
      </c>
      <c r="G100" s="61">
        <v>20</v>
      </c>
      <c r="H100" s="81">
        <v>0.26</v>
      </c>
      <c r="I100" s="65">
        <v>263</v>
      </c>
      <c r="J100" s="73">
        <f t="shared" si="25"/>
        <v>12</v>
      </c>
      <c r="K100" s="76">
        <f t="shared" si="26"/>
        <v>20</v>
      </c>
      <c r="L100" s="77">
        <f t="shared" si="27"/>
        <v>25</v>
      </c>
      <c r="M100" s="78">
        <f t="shared" si="28"/>
        <v>2.63</v>
      </c>
      <c r="N100" s="52">
        <f t="shared" si="20"/>
        <v>5755</v>
      </c>
      <c r="O100" s="86">
        <f t="shared" si="22"/>
        <v>1545</v>
      </c>
      <c r="P100" s="87">
        <f t="shared" si="23"/>
        <v>0.21164383561643835</v>
      </c>
      <c r="Q100" s="46"/>
    </row>
    <row r="101" spans="1:17" ht="12.95" customHeight="1" x14ac:dyDescent="0.2">
      <c r="A101" s="140">
        <f t="shared" si="21"/>
        <v>0.1</v>
      </c>
      <c r="B101" s="141">
        <f t="shared" si="19"/>
        <v>11800</v>
      </c>
      <c r="C101" s="35">
        <v>8890143</v>
      </c>
      <c r="D101" s="152">
        <f t="shared" si="29"/>
        <v>11500</v>
      </c>
      <c r="E101" s="38"/>
      <c r="F101" s="39" t="s">
        <v>589</v>
      </c>
      <c r="G101" s="61">
        <v>20</v>
      </c>
      <c r="H101" s="81">
        <v>0.26</v>
      </c>
      <c r="I101" s="65">
        <v>432</v>
      </c>
      <c r="J101" s="73">
        <f t="shared" si="25"/>
        <v>12</v>
      </c>
      <c r="K101" s="76">
        <f t="shared" si="26"/>
        <v>20</v>
      </c>
      <c r="L101" s="77">
        <f t="shared" si="27"/>
        <v>25</v>
      </c>
      <c r="M101" s="78">
        <f t="shared" si="28"/>
        <v>4.32</v>
      </c>
      <c r="N101" s="52">
        <f t="shared" si="20"/>
        <v>9240</v>
      </c>
      <c r="O101" s="86">
        <f t="shared" si="22"/>
        <v>2560</v>
      </c>
      <c r="P101" s="87">
        <f t="shared" si="23"/>
        <v>0.21694915254237288</v>
      </c>
      <c r="Q101" s="46"/>
    </row>
    <row r="102" spans="1:17" ht="12.95" customHeight="1" x14ac:dyDescent="0.2">
      <c r="A102" s="140">
        <f t="shared" si="21"/>
        <v>0.1</v>
      </c>
      <c r="B102" s="141">
        <f t="shared" si="19"/>
        <v>8100</v>
      </c>
      <c r="C102" s="35">
        <v>8890144</v>
      </c>
      <c r="D102" s="157">
        <f t="shared" ref="D102" si="32">B102</f>
        <v>8100</v>
      </c>
      <c r="E102" s="38"/>
      <c r="F102" s="39" t="s">
        <v>590</v>
      </c>
      <c r="G102" s="61">
        <v>20</v>
      </c>
      <c r="H102" s="81">
        <v>0.26</v>
      </c>
      <c r="I102" s="65">
        <v>293</v>
      </c>
      <c r="J102" s="73">
        <f t="shared" si="25"/>
        <v>12</v>
      </c>
      <c r="K102" s="76">
        <f t="shared" si="26"/>
        <v>20</v>
      </c>
      <c r="L102" s="77">
        <f t="shared" si="27"/>
        <v>25</v>
      </c>
      <c r="M102" s="78">
        <f t="shared" si="28"/>
        <v>2.93</v>
      </c>
      <c r="N102" s="52">
        <f t="shared" si="20"/>
        <v>6374</v>
      </c>
      <c r="O102" s="86">
        <f t="shared" si="22"/>
        <v>1726</v>
      </c>
      <c r="P102" s="87">
        <f t="shared" si="23"/>
        <v>0.21308641975308643</v>
      </c>
      <c r="Q102" s="46"/>
    </row>
    <row r="103" spans="1:17" ht="12.95" customHeight="1" x14ac:dyDescent="0.2">
      <c r="A103" s="140">
        <f t="shared" si="21"/>
        <v>0.1</v>
      </c>
      <c r="B103" s="141">
        <f t="shared" si="19"/>
        <v>13200</v>
      </c>
      <c r="C103" s="35">
        <v>8890145</v>
      </c>
      <c r="D103" s="152">
        <f t="shared" si="29"/>
        <v>12900</v>
      </c>
      <c r="E103" s="38"/>
      <c r="F103" s="39" t="s">
        <v>591</v>
      </c>
      <c r="G103" s="61">
        <v>20</v>
      </c>
      <c r="H103" s="81">
        <v>0.26</v>
      </c>
      <c r="I103" s="65">
        <v>483</v>
      </c>
      <c r="J103" s="73">
        <f t="shared" si="25"/>
        <v>12</v>
      </c>
      <c r="K103" s="76">
        <f t="shared" si="26"/>
        <v>20</v>
      </c>
      <c r="L103" s="77">
        <f t="shared" si="27"/>
        <v>25</v>
      </c>
      <c r="M103" s="78">
        <f t="shared" si="28"/>
        <v>4.83</v>
      </c>
      <c r="N103" s="52">
        <f t="shared" si="20"/>
        <v>10292</v>
      </c>
      <c r="O103" s="86">
        <f t="shared" si="22"/>
        <v>2908</v>
      </c>
      <c r="P103" s="87">
        <f t="shared" si="23"/>
        <v>0.22030303030303031</v>
      </c>
      <c r="Q103" s="46"/>
    </row>
    <row r="104" spans="1:17" ht="12.95" customHeight="1" x14ac:dyDescent="0.2">
      <c r="A104" s="140">
        <f t="shared" si="21"/>
        <v>0.1</v>
      </c>
      <c r="B104" s="141">
        <f t="shared" si="19"/>
        <v>2500</v>
      </c>
      <c r="C104" s="35">
        <v>8891008</v>
      </c>
      <c r="D104" s="157">
        <f t="shared" ref="D104:D105" si="33">B104</f>
        <v>2500</v>
      </c>
      <c r="E104" s="38"/>
      <c r="F104" s="39" t="s">
        <v>548</v>
      </c>
      <c r="G104" s="61">
        <v>20</v>
      </c>
      <c r="H104" s="81">
        <v>0.26</v>
      </c>
      <c r="I104" s="65">
        <v>82</v>
      </c>
      <c r="J104" s="73">
        <f t="shared" si="25"/>
        <v>12</v>
      </c>
      <c r="K104" s="76">
        <f t="shared" si="26"/>
        <v>20</v>
      </c>
      <c r="L104" s="77">
        <f t="shared" si="27"/>
        <v>25</v>
      </c>
      <c r="M104" s="78">
        <f t="shared" si="28"/>
        <v>0.82</v>
      </c>
      <c r="N104" s="52">
        <f t="shared" si="20"/>
        <v>2022</v>
      </c>
      <c r="O104" s="86">
        <f t="shared" si="22"/>
        <v>478</v>
      </c>
      <c r="P104" s="87">
        <f t="shared" si="23"/>
        <v>0.19120000000000001</v>
      </c>
      <c r="Q104" s="47"/>
    </row>
    <row r="105" spans="1:17" ht="12.95" customHeight="1" x14ac:dyDescent="0.2">
      <c r="A105" s="140">
        <f t="shared" si="21"/>
        <v>0.1</v>
      </c>
      <c r="B105" s="141">
        <f t="shared" si="19"/>
        <v>2800</v>
      </c>
      <c r="C105" s="35">
        <v>8891009</v>
      </c>
      <c r="D105" s="157">
        <f t="shared" si="33"/>
        <v>2800</v>
      </c>
      <c r="E105" s="38"/>
      <c r="F105" s="39" t="s">
        <v>549</v>
      </c>
      <c r="G105" s="61">
        <v>20</v>
      </c>
      <c r="H105" s="81">
        <v>0.26</v>
      </c>
      <c r="I105" s="65">
        <v>96</v>
      </c>
      <c r="J105" s="73">
        <f t="shared" si="25"/>
        <v>12</v>
      </c>
      <c r="K105" s="76">
        <f t="shared" si="26"/>
        <v>20</v>
      </c>
      <c r="L105" s="77">
        <f t="shared" si="27"/>
        <v>25</v>
      </c>
      <c r="M105" s="78">
        <f t="shared" si="28"/>
        <v>0.96</v>
      </c>
      <c r="N105" s="52">
        <f t="shared" si="20"/>
        <v>2310</v>
      </c>
      <c r="O105" s="86">
        <f t="shared" si="22"/>
        <v>490</v>
      </c>
      <c r="P105" s="87">
        <f t="shared" si="23"/>
        <v>0.17499999999999999</v>
      </c>
      <c r="Q105" s="47"/>
    </row>
    <row r="106" spans="1:17" ht="12.95" customHeight="1" x14ac:dyDescent="0.2">
      <c r="A106" s="140">
        <f t="shared" si="21"/>
        <v>0.1</v>
      </c>
      <c r="B106" s="141">
        <f t="shared" ref="B106:B113" si="34">CEILING(((I106+J106+M106)*$B$4),100)-100</f>
        <v>18300</v>
      </c>
      <c r="C106" s="35">
        <v>8900002</v>
      </c>
      <c r="D106" s="152">
        <f t="shared" si="29"/>
        <v>17900</v>
      </c>
      <c r="E106" s="38"/>
      <c r="F106" s="39" t="s">
        <v>647</v>
      </c>
      <c r="G106" s="61">
        <v>33</v>
      </c>
      <c r="H106" s="81">
        <v>0.19</v>
      </c>
      <c r="I106" s="65">
        <v>665</v>
      </c>
      <c r="J106" s="73">
        <f t="shared" si="25"/>
        <v>20</v>
      </c>
      <c r="K106" s="76">
        <f t="shared" si="26"/>
        <v>20</v>
      </c>
      <c r="L106" s="77">
        <f t="shared" si="27"/>
        <v>25</v>
      </c>
      <c r="M106" s="78">
        <f t="shared" si="28"/>
        <v>6.65</v>
      </c>
      <c r="N106" s="52">
        <f t="shared" si="20"/>
        <v>15546</v>
      </c>
      <c r="O106" s="86">
        <f t="shared" si="22"/>
        <v>2754</v>
      </c>
      <c r="P106" s="87">
        <f t="shared" si="23"/>
        <v>0.15049180327868852</v>
      </c>
      <c r="Q106" s="47"/>
    </row>
    <row r="107" spans="1:17" ht="12.95" customHeight="1" x14ac:dyDescent="0.2">
      <c r="A107" s="140">
        <f t="shared" si="21"/>
        <v>0.1</v>
      </c>
      <c r="B107" s="141">
        <f t="shared" si="34"/>
        <v>18300</v>
      </c>
      <c r="C107" s="35">
        <v>8900005</v>
      </c>
      <c r="D107" s="152">
        <f t="shared" si="29"/>
        <v>17900</v>
      </c>
      <c r="E107" s="38"/>
      <c r="F107" s="39" t="s">
        <v>205</v>
      </c>
      <c r="G107" s="61">
        <v>33</v>
      </c>
      <c r="H107" s="81">
        <v>0.19</v>
      </c>
      <c r="I107" s="65">
        <v>665</v>
      </c>
      <c r="J107" s="73">
        <f t="shared" si="25"/>
        <v>20</v>
      </c>
      <c r="K107" s="76">
        <f t="shared" si="26"/>
        <v>20</v>
      </c>
      <c r="L107" s="77">
        <f t="shared" si="27"/>
        <v>25</v>
      </c>
      <c r="M107" s="78">
        <f t="shared" si="28"/>
        <v>6.65</v>
      </c>
      <c r="N107" s="52">
        <f t="shared" si="20"/>
        <v>15546</v>
      </c>
      <c r="O107" s="86">
        <f t="shared" si="22"/>
        <v>2754</v>
      </c>
      <c r="P107" s="87">
        <f t="shared" si="23"/>
        <v>0.15049180327868852</v>
      </c>
      <c r="Q107" s="47"/>
    </row>
    <row r="108" spans="1:17" ht="12.95" customHeight="1" x14ac:dyDescent="0.2">
      <c r="A108" s="140">
        <f t="shared" si="21"/>
        <v>0.1</v>
      </c>
      <c r="B108" s="141">
        <f t="shared" si="34"/>
        <v>26800</v>
      </c>
      <c r="C108" s="35">
        <v>8900020</v>
      </c>
      <c r="D108" s="152">
        <f t="shared" si="29"/>
        <v>26200</v>
      </c>
      <c r="E108" s="38"/>
      <c r="F108" s="39" t="s">
        <v>524</v>
      </c>
      <c r="G108" s="61">
        <v>20</v>
      </c>
      <c r="H108" s="81">
        <v>0.26</v>
      </c>
      <c r="I108" s="65">
        <v>985</v>
      </c>
      <c r="J108" s="73">
        <f t="shared" si="25"/>
        <v>20</v>
      </c>
      <c r="K108" s="76">
        <f t="shared" si="26"/>
        <v>20</v>
      </c>
      <c r="L108" s="77">
        <f t="shared" si="27"/>
        <v>25</v>
      </c>
      <c r="M108" s="78">
        <f t="shared" si="28"/>
        <v>9.85</v>
      </c>
      <c r="N108" s="52">
        <f t="shared" si="20"/>
        <v>20866</v>
      </c>
      <c r="O108" s="86">
        <f t="shared" si="22"/>
        <v>5934</v>
      </c>
      <c r="P108" s="87">
        <f t="shared" si="23"/>
        <v>0.22141791044776118</v>
      </c>
      <c r="Q108" s="47"/>
    </row>
    <row r="109" spans="1:17" ht="12.95" customHeight="1" x14ac:dyDescent="0.2">
      <c r="A109" s="140">
        <f t="shared" si="21"/>
        <v>0.1</v>
      </c>
      <c r="B109" s="141">
        <f t="shared" si="34"/>
        <v>26800</v>
      </c>
      <c r="C109" s="35">
        <v>8900024</v>
      </c>
      <c r="D109" s="152">
        <f t="shared" si="29"/>
        <v>26200</v>
      </c>
      <c r="E109" s="38"/>
      <c r="F109" s="39" t="s">
        <v>525</v>
      </c>
      <c r="G109" s="61">
        <v>20</v>
      </c>
      <c r="H109" s="81">
        <v>0.26</v>
      </c>
      <c r="I109" s="65">
        <v>985</v>
      </c>
      <c r="J109" s="73">
        <f t="shared" si="25"/>
        <v>20</v>
      </c>
      <c r="K109" s="76">
        <f t="shared" si="26"/>
        <v>20</v>
      </c>
      <c r="L109" s="77">
        <f t="shared" si="27"/>
        <v>25</v>
      </c>
      <c r="M109" s="78">
        <f t="shared" si="28"/>
        <v>9.85</v>
      </c>
      <c r="N109" s="52">
        <f t="shared" si="20"/>
        <v>20866</v>
      </c>
      <c r="O109" s="86">
        <f t="shared" si="22"/>
        <v>5934</v>
      </c>
      <c r="P109" s="87">
        <f t="shared" si="23"/>
        <v>0.22141791044776118</v>
      </c>
      <c r="Q109" s="46"/>
    </row>
    <row r="110" spans="1:17" ht="12.95" customHeight="1" x14ac:dyDescent="0.2">
      <c r="A110" s="140">
        <f t="shared" si="21"/>
        <v>0.1</v>
      </c>
      <c r="B110" s="141">
        <f t="shared" si="34"/>
        <v>9100</v>
      </c>
      <c r="C110" s="35">
        <v>8900100</v>
      </c>
      <c r="D110" s="157">
        <f t="shared" ref="D110" si="35">B110</f>
        <v>9100</v>
      </c>
      <c r="E110" s="38"/>
      <c r="F110" s="39" t="s">
        <v>201</v>
      </c>
      <c r="G110" s="61">
        <v>33</v>
      </c>
      <c r="H110" s="81">
        <v>0.19</v>
      </c>
      <c r="I110" s="65">
        <v>330</v>
      </c>
      <c r="J110" s="73">
        <f t="shared" si="25"/>
        <v>12</v>
      </c>
      <c r="K110" s="76">
        <f t="shared" si="26"/>
        <v>20</v>
      </c>
      <c r="L110" s="77">
        <f t="shared" si="27"/>
        <v>25</v>
      </c>
      <c r="M110" s="78">
        <f t="shared" si="28"/>
        <v>3.3</v>
      </c>
      <c r="N110" s="52">
        <f t="shared" si="20"/>
        <v>7772</v>
      </c>
      <c r="O110" s="86">
        <f t="shared" si="22"/>
        <v>1328</v>
      </c>
      <c r="P110" s="87">
        <f t="shared" si="23"/>
        <v>0.14593406593406594</v>
      </c>
      <c r="Q110" s="46"/>
    </row>
    <row r="111" spans="1:17" ht="12.95" customHeight="1" x14ac:dyDescent="0.2">
      <c r="A111" s="140">
        <f t="shared" si="21"/>
        <v>0.1</v>
      </c>
      <c r="B111" s="141">
        <f t="shared" si="34"/>
        <v>10700</v>
      </c>
      <c r="C111" s="35">
        <v>8900105</v>
      </c>
      <c r="D111" s="152">
        <f t="shared" si="29"/>
        <v>10400</v>
      </c>
      <c r="E111" s="38"/>
      <c r="F111" s="39" t="s">
        <v>201</v>
      </c>
      <c r="G111" s="61">
        <v>20</v>
      </c>
      <c r="H111" s="81">
        <v>0.26</v>
      </c>
      <c r="I111" s="65">
        <v>390</v>
      </c>
      <c r="J111" s="73">
        <f t="shared" si="25"/>
        <v>12</v>
      </c>
      <c r="K111" s="76">
        <f t="shared" si="26"/>
        <v>20</v>
      </c>
      <c r="L111" s="77">
        <f t="shared" si="27"/>
        <v>25</v>
      </c>
      <c r="M111" s="78">
        <f t="shared" si="28"/>
        <v>3.9</v>
      </c>
      <c r="N111" s="52">
        <f t="shared" si="20"/>
        <v>8374</v>
      </c>
      <c r="O111" s="86">
        <f t="shared" si="22"/>
        <v>2326</v>
      </c>
      <c r="P111" s="87">
        <f t="shared" si="23"/>
        <v>0.21738317757009346</v>
      </c>
      <c r="Q111" s="46"/>
    </row>
    <row r="112" spans="1:17" ht="12.95" customHeight="1" x14ac:dyDescent="0.2">
      <c r="A112" s="140">
        <f t="shared" si="21"/>
        <v>0.1</v>
      </c>
      <c r="B112" s="141">
        <f t="shared" si="34"/>
        <v>6200</v>
      </c>
      <c r="C112" s="35">
        <v>8900106</v>
      </c>
      <c r="D112" s="157">
        <f t="shared" ref="D112:D113" si="36">B112</f>
        <v>6200</v>
      </c>
      <c r="E112" s="182" t="s">
        <v>648</v>
      </c>
      <c r="F112" s="183"/>
      <c r="G112" s="61">
        <v>20</v>
      </c>
      <c r="H112" s="81">
        <v>0.26</v>
      </c>
      <c r="I112" s="65">
        <v>220</v>
      </c>
      <c r="J112" s="73">
        <f t="shared" si="25"/>
        <v>12</v>
      </c>
      <c r="K112" s="76">
        <f t="shared" si="26"/>
        <v>20</v>
      </c>
      <c r="L112" s="77">
        <f t="shared" si="27"/>
        <v>25</v>
      </c>
      <c r="M112" s="78">
        <f t="shared" si="28"/>
        <v>2.2000000000000002</v>
      </c>
      <c r="N112" s="52">
        <f t="shared" si="20"/>
        <v>4868</v>
      </c>
      <c r="O112" s="86">
        <f t="shared" si="22"/>
        <v>1332</v>
      </c>
      <c r="P112" s="87">
        <f t="shared" si="23"/>
        <v>0.21483870967741936</v>
      </c>
      <c r="Q112" s="46"/>
    </row>
    <row r="113" spans="1:17" ht="12.95" customHeight="1" x14ac:dyDescent="0.2">
      <c r="A113" s="140">
        <f t="shared" si="21"/>
        <v>0.1</v>
      </c>
      <c r="B113" s="141">
        <f t="shared" si="34"/>
        <v>2600</v>
      </c>
      <c r="C113" s="35">
        <v>8900110</v>
      </c>
      <c r="D113" s="157">
        <f t="shared" si="36"/>
        <v>2600</v>
      </c>
      <c r="E113" s="38"/>
      <c r="F113" s="39" t="s">
        <v>185</v>
      </c>
      <c r="G113" s="61">
        <v>20</v>
      </c>
      <c r="H113" s="81">
        <v>0.26</v>
      </c>
      <c r="I113" s="65">
        <v>88</v>
      </c>
      <c r="J113" s="73">
        <f t="shared" si="25"/>
        <v>12</v>
      </c>
      <c r="K113" s="76">
        <f t="shared" si="26"/>
        <v>20</v>
      </c>
      <c r="L113" s="77">
        <f t="shared" si="27"/>
        <v>25</v>
      </c>
      <c r="M113" s="78">
        <f t="shared" si="28"/>
        <v>0.88</v>
      </c>
      <c r="N113" s="52">
        <f t="shared" si="20"/>
        <v>2145</v>
      </c>
      <c r="O113" s="86">
        <f t="shared" si="22"/>
        <v>455</v>
      </c>
      <c r="P113" s="87">
        <f t="shared" si="23"/>
        <v>0.17499999999999999</v>
      </c>
      <c r="Q113" s="46"/>
    </row>
    <row r="114" spans="1:17" ht="12.95" customHeight="1" x14ac:dyDescent="0.2">
      <c r="A114" s="140"/>
      <c r="B114" s="146" t="s">
        <v>906</v>
      </c>
      <c r="C114" s="35">
        <v>8901102</v>
      </c>
      <c r="D114" s="158" t="s">
        <v>906</v>
      </c>
      <c r="E114" s="38"/>
      <c r="F114" s="39" t="s">
        <v>186</v>
      </c>
      <c r="G114" s="61"/>
      <c r="H114" s="81"/>
      <c r="I114" s="65" t="s">
        <v>304</v>
      </c>
      <c r="J114" s="73"/>
      <c r="K114" s="76"/>
      <c r="L114" s="77"/>
      <c r="M114" s="78"/>
      <c r="N114" s="52"/>
      <c r="O114" s="86"/>
      <c r="P114" s="87"/>
      <c r="Q114" s="46"/>
    </row>
    <row r="115" spans="1:17" ht="12.95" customHeight="1" x14ac:dyDescent="0.2">
      <c r="A115" s="140">
        <f t="shared" si="21"/>
        <v>0.1</v>
      </c>
      <c r="B115" s="141">
        <f t="shared" ref="B115:B178" si="37">CEILING(((I115+J115+M115)*$B$4),100)-100</f>
        <v>24000</v>
      </c>
      <c r="C115" s="35">
        <v>8901105</v>
      </c>
      <c r="D115" s="152">
        <f t="shared" si="29"/>
        <v>23500</v>
      </c>
      <c r="E115" s="38"/>
      <c r="F115" s="53" t="s">
        <v>51</v>
      </c>
      <c r="G115" s="61">
        <v>33</v>
      </c>
      <c r="H115" s="81">
        <v>0.19</v>
      </c>
      <c r="I115" s="65">
        <v>880</v>
      </c>
      <c r="J115" s="73">
        <f t="shared" si="25"/>
        <v>20</v>
      </c>
      <c r="K115" s="76">
        <f t="shared" si="26"/>
        <v>20</v>
      </c>
      <c r="L115" s="77">
        <f t="shared" si="27"/>
        <v>25</v>
      </c>
      <c r="M115" s="78">
        <f t="shared" si="28"/>
        <v>8.8000000000000007</v>
      </c>
      <c r="N115" s="52">
        <f t="shared" si="20"/>
        <v>20394</v>
      </c>
      <c r="O115" s="86">
        <f t="shared" si="22"/>
        <v>3606</v>
      </c>
      <c r="P115" s="87">
        <f t="shared" si="23"/>
        <v>0.15024999999999999</v>
      </c>
      <c r="Q115" s="46"/>
    </row>
    <row r="116" spans="1:17" ht="12.95" customHeight="1" x14ac:dyDescent="0.2">
      <c r="A116" s="140">
        <f t="shared" si="21"/>
        <v>0.1</v>
      </c>
      <c r="B116" s="141">
        <f t="shared" si="37"/>
        <v>18800</v>
      </c>
      <c r="C116" s="35">
        <v>8902113</v>
      </c>
      <c r="D116" s="152">
        <f t="shared" si="29"/>
        <v>18400</v>
      </c>
      <c r="E116" s="38"/>
      <c r="F116" s="39" t="s">
        <v>7</v>
      </c>
      <c r="G116" s="61">
        <v>33</v>
      </c>
      <c r="H116" s="81">
        <v>0.19</v>
      </c>
      <c r="I116" s="65">
        <v>685</v>
      </c>
      <c r="J116" s="73">
        <f t="shared" si="25"/>
        <v>20</v>
      </c>
      <c r="K116" s="76">
        <f t="shared" si="26"/>
        <v>20</v>
      </c>
      <c r="L116" s="77">
        <f t="shared" si="27"/>
        <v>25</v>
      </c>
      <c r="M116" s="78">
        <f t="shared" si="28"/>
        <v>6.85</v>
      </c>
      <c r="N116" s="52">
        <f t="shared" si="20"/>
        <v>15997</v>
      </c>
      <c r="O116" s="86">
        <f t="shared" si="22"/>
        <v>2803</v>
      </c>
      <c r="P116" s="87">
        <f t="shared" si="23"/>
        <v>0.14909574468085107</v>
      </c>
      <c r="Q116" s="46"/>
    </row>
    <row r="117" spans="1:17" ht="12.95" customHeight="1" x14ac:dyDescent="0.2">
      <c r="A117" s="140">
        <f t="shared" si="21"/>
        <v>0.1</v>
      </c>
      <c r="B117" s="141">
        <f t="shared" si="37"/>
        <v>23200</v>
      </c>
      <c r="C117" s="35">
        <v>8902115</v>
      </c>
      <c r="D117" s="152">
        <f t="shared" si="29"/>
        <v>22700</v>
      </c>
      <c r="E117" s="38"/>
      <c r="F117" s="39" t="s">
        <v>8</v>
      </c>
      <c r="G117" s="61">
        <v>33</v>
      </c>
      <c r="H117" s="81">
        <v>0.19</v>
      </c>
      <c r="I117" s="65">
        <v>850</v>
      </c>
      <c r="J117" s="73">
        <f t="shared" si="25"/>
        <v>20</v>
      </c>
      <c r="K117" s="76">
        <f t="shared" si="26"/>
        <v>20</v>
      </c>
      <c r="L117" s="77">
        <f t="shared" si="27"/>
        <v>25</v>
      </c>
      <c r="M117" s="78">
        <f t="shared" si="28"/>
        <v>8.5</v>
      </c>
      <c r="N117" s="52">
        <f t="shared" si="20"/>
        <v>19718</v>
      </c>
      <c r="O117" s="86">
        <f t="shared" si="22"/>
        <v>3482</v>
      </c>
      <c r="P117" s="87">
        <f t="shared" si="23"/>
        <v>0.15008620689655172</v>
      </c>
      <c r="Q117" s="46"/>
    </row>
    <row r="118" spans="1:17" ht="12.95" customHeight="1" x14ac:dyDescent="0.2">
      <c r="A118" s="140">
        <f t="shared" si="21"/>
        <v>0.1</v>
      </c>
      <c r="B118" s="141">
        <f t="shared" si="37"/>
        <v>29900</v>
      </c>
      <c r="C118" s="35">
        <v>8902123</v>
      </c>
      <c r="D118" s="152">
        <f t="shared" si="29"/>
        <v>29300</v>
      </c>
      <c r="E118" s="38"/>
      <c r="F118" s="39" t="s">
        <v>9</v>
      </c>
      <c r="G118" s="61">
        <v>33</v>
      </c>
      <c r="H118" s="81">
        <v>0.19</v>
      </c>
      <c r="I118" s="65">
        <v>1100</v>
      </c>
      <c r="J118" s="73">
        <f t="shared" si="25"/>
        <v>20</v>
      </c>
      <c r="K118" s="76">
        <f t="shared" si="26"/>
        <v>20</v>
      </c>
      <c r="L118" s="77">
        <f t="shared" si="27"/>
        <v>25</v>
      </c>
      <c r="M118" s="78">
        <f t="shared" si="28"/>
        <v>11</v>
      </c>
      <c r="N118" s="52">
        <f t="shared" si="20"/>
        <v>25355</v>
      </c>
      <c r="O118" s="86">
        <f t="shared" si="22"/>
        <v>4545</v>
      </c>
      <c r="P118" s="87">
        <f t="shared" si="23"/>
        <v>0.15200668896321071</v>
      </c>
      <c r="Q118" s="46"/>
    </row>
    <row r="119" spans="1:17" ht="12.95" customHeight="1" x14ac:dyDescent="0.2">
      <c r="A119" s="140">
        <f t="shared" si="21"/>
        <v>0.1</v>
      </c>
      <c r="B119" s="141">
        <f t="shared" si="37"/>
        <v>37000</v>
      </c>
      <c r="C119" s="35">
        <v>8902125</v>
      </c>
      <c r="D119" s="152">
        <f t="shared" si="29"/>
        <v>36200</v>
      </c>
      <c r="E119" s="38"/>
      <c r="F119" s="39" t="s">
        <v>10</v>
      </c>
      <c r="G119" s="61">
        <v>33</v>
      </c>
      <c r="H119" s="81">
        <v>0.19</v>
      </c>
      <c r="I119" s="65">
        <v>1360</v>
      </c>
      <c r="J119" s="73">
        <f t="shared" si="25"/>
        <v>25</v>
      </c>
      <c r="K119" s="76">
        <f t="shared" si="26"/>
        <v>25</v>
      </c>
      <c r="L119" s="77">
        <f t="shared" si="27"/>
        <v>25</v>
      </c>
      <c r="M119" s="78">
        <f t="shared" si="28"/>
        <v>13.6</v>
      </c>
      <c r="N119" s="52">
        <f t="shared" si="20"/>
        <v>31356</v>
      </c>
      <c r="O119" s="86">
        <f t="shared" si="22"/>
        <v>5644</v>
      </c>
      <c r="P119" s="87">
        <f t="shared" si="23"/>
        <v>0.15254054054054053</v>
      </c>
      <c r="Q119" s="46"/>
    </row>
    <row r="120" spans="1:17" ht="12.95" customHeight="1" x14ac:dyDescent="0.2">
      <c r="A120" s="140">
        <f t="shared" si="21"/>
        <v>0.1</v>
      </c>
      <c r="B120" s="141">
        <f t="shared" si="37"/>
        <v>13700</v>
      </c>
      <c r="C120" s="35">
        <v>8902213</v>
      </c>
      <c r="D120" s="152">
        <f t="shared" si="29"/>
        <v>13400</v>
      </c>
      <c r="E120" s="38"/>
      <c r="F120" s="39" t="s">
        <v>11</v>
      </c>
      <c r="G120" s="61">
        <v>33</v>
      </c>
      <c r="H120" s="81">
        <v>0.19</v>
      </c>
      <c r="I120" s="65">
        <v>500</v>
      </c>
      <c r="J120" s="73">
        <f t="shared" si="25"/>
        <v>12</v>
      </c>
      <c r="K120" s="76">
        <f t="shared" si="26"/>
        <v>20</v>
      </c>
      <c r="L120" s="77">
        <f t="shared" si="27"/>
        <v>25</v>
      </c>
      <c r="M120" s="78">
        <f t="shared" si="28"/>
        <v>5</v>
      </c>
      <c r="N120" s="52">
        <f t="shared" si="20"/>
        <v>11605</v>
      </c>
      <c r="O120" s="86">
        <f t="shared" si="22"/>
        <v>2095</v>
      </c>
      <c r="P120" s="87">
        <f t="shared" si="23"/>
        <v>0.15291970802919708</v>
      </c>
      <c r="Q120" s="46"/>
    </row>
    <row r="121" spans="1:17" ht="12.95" customHeight="1" x14ac:dyDescent="0.2">
      <c r="A121" s="140">
        <f t="shared" si="21"/>
        <v>0.1</v>
      </c>
      <c r="B121" s="141">
        <f t="shared" si="37"/>
        <v>18000</v>
      </c>
      <c r="C121" s="35">
        <v>8902215</v>
      </c>
      <c r="D121" s="152">
        <f t="shared" si="29"/>
        <v>17600</v>
      </c>
      <c r="E121" s="38"/>
      <c r="F121" s="39" t="s">
        <v>12</v>
      </c>
      <c r="G121" s="61">
        <v>33</v>
      </c>
      <c r="H121" s="81">
        <v>0.19</v>
      </c>
      <c r="I121" s="65">
        <v>655</v>
      </c>
      <c r="J121" s="73">
        <f t="shared" si="25"/>
        <v>20</v>
      </c>
      <c r="K121" s="76">
        <f t="shared" si="26"/>
        <v>20</v>
      </c>
      <c r="L121" s="77">
        <f t="shared" si="27"/>
        <v>25</v>
      </c>
      <c r="M121" s="78">
        <f t="shared" si="28"/>
        <v>6.55</v>
      </c>
      <c r="N121" s="52">
        <f t="shared" si="20"/>
        <v>15321</v>
      </c>
      <c r="O121" s="86">
        <f t="shared" si="22"/>
        <v>2679</v>
      </c>
      <c r="P121" s="87">
        <f t="shared" si="23"/>
        <v>0.14883333333333335</v>
      </c>
      <c r="Q121" s="46"/>
    </row>
    <row r="122" spans="1:17" ht="12.95" customHeight="1" x14ac:dyDescent="0.2">
      <c r="A122" s="140">
        <f t="shared" si="21"/>
        <v>0.1</v>
      </c>
      <c r="B122" s="141">
        <f t="shared" si="37"/>
        <v>24300</v>
      </c>
      <c r="C122" s="35">
        <v>8902223</v>
      </c>
      <c r="D122" s="152">
        <f t="shared" si="29"/>
        <v>23800</v>
      </c>
      <c r="E122" s="38"/>
      <c r="F122" s="39" t="s">
        <v>13</v>
      </c>
      <c r="G122" s="61">
        <v>33</v>
      </c>
      <c r="H122" s="81">
        <v>0.19</v>
      </c>
      <c r="I122" s="65">
        <v>890</v>
      </c>
      <c r="J122" s="73">
        <f t="shared" si="25"/>
        <v>20</v>
      </c>
      <c r="K122" s="76">
        <f t="shared" si="26"/>
        <v>20</v>
      </c>
      <c r="L122" s="77">
        <f t="shared" si="27"/>
        <v>25</v>
      </c>
      <c r="M122" s="78">
        <f t="shared" si="28"/>
        <v>8.9</v>
      </c>
      <c r="N122" s="52">
        <f t="shared" si="20"/>
        <v>20620</v>
      </c>
      <c r="O122" s="86">
        <f t="shared" si="22"/>
        <v>3680</v>
      </c>
      <c r="P122" s="87">
        <f t="shared" si="23"/>
        <v>0.15144032921810699</v>
      </c>
      <c r="Q122" s="46"/>
    </row>
    <row r="123" spans="1:17" ht="12.95" customHeight="1" x14ac:dyDescent="0.2">
      <c r="A123" s="140">
        <f t="shared" si="21"/>
        <v>0.1</v>
      </c>
      <c r="B123" s="141">
        <f t="shared" si="37"/>
        <v>31300</v>
      </c>
      <c r="C123" s="35">
        <v>8902225</v>
      </c>
      <c r="D123" s="152">
        <f t="shared" si="29"/>
        <v>30600</v>
      </c>
      <c r="E123" s="38"/>
      <c r="F123" s="39" t="s">
        <v>14</v>
      </c>
      <c r="G123" s="61">
        <v>33</v>
      </c>
      <c r="H123" s="81">
        <v>0.19</v>
      </c>
      <c r="I123" s="65">
        <v>1150</v>
      </c>
      <c r="J123" s="73">
        <f t="shared" si="25"/>
        <v>20</v>
      </c>
      <c r="K123" s="76">
        <f t="shared" si="26"/>
        <v>20</v>
      </c>
      <c r="L123" s="77">
        <f t="shared" si="27"/>
        <v>25</v>
      </c>
      <c r="M123" s="78">
        <f t="shared" si="28"/>
        <v>11.5</v>
      </c>
      <c r="N123" s="52">
        <f t="shared" si="20"/>
        <v>26483</v>
      </c>
      <c r="O123" s="86">
        <f t="shared" si="22"/>
        <v>4817</v>
      </c>
      <c r="P123" s="87">
        <f t="shared" si="23"/>
        <v>0.15389776357827475</v>
      </c>
      <c r="Q123" s="46"/>
    </row>
    <row r="124" spans="1:17" ht="12.95" customHeight="1" x14ac:dyDescent="0.2">
      <c r="A124" s="140">
        <f t="shared" si="21"/>
        <v>0.1</v>
      </c>
      <c r="B124" s="141">
        <f t="shared" si="37"/>
        <v>9100</v>
      </c>
      <c r="C124" s="35">
        <v>8902901</v>
      </c>
      <c r="D124" s="157">
        <f t="shared" ref="D124" si="38">B124</f>
        <v>9100</v>
      </c>
      <c r="E124" s="38"/>
      <c r="F124" s="39" t="s">
        <v>80</v>
      </c>
      <c r="G124" s="61">
        <v>20</v>
      </c>
      <c r="H124" s="81">
        <v>0.26</v>
      </c>
      <c r="I124" s="65">
        <v>330</v>
      </c>
      <c r="J124" s="73">
        <f t="shared" si="25"/>
        <v>12</v>
      </c>
      <c r="K124" s="76">
        <f t="shared" si="26"/>
        <v>20</v>
      </c>
      <c r="L124" s="77">
        <f t="shared" si="27"/>
        <v>25</v>
      </c>
      <c r="M124" s="78">
        <f t="shared" si="28"/>
        <v>3.3</v>
      </c>
      <c r="N124" s="52">
        <f t="shared" si="20"/>
        <v>7137</v>
      </c>
      <c r="O124" s="86">
        <f t="shared" si="22"/>
        <v>1963</v>
      </c>
      <c r="P124" s="87">
        <f t="shared" si="23"/>
        <v>0.21571428571428572</v>
      </c>
      <c r="Q124" s="46"/>
    </row>
    <row r="125" spans="1:17" ht="12.95" customHeight="1" x14ac:dyDescent="0.2">
      <c r="A125" s="140">
        <f t="shared" si="21"/>
        <v>0.1</v>
      </c>
      <c r="B125" s="141">
        <f t="shared" si="37"/>
        <v>12000</v>
      </c>
      <c r="C125" s="35">
        <v>8902903</v>
      </c>
      <c r="D125" s="152">
        <f t="shared" si="29"/>
        <v>11700</v>
      </c>
      <c r="E125" s="38"/>
      <c r="F125" s="39" t="s">
        <v>83</v>
      </c>
      <c r="G125" s="61">
        <v>20</v>
      </c>
      <c r="H125" s="81">
        <v>0.26</v>
      </c>
      <c r="I125" s="65">
        <v>440</v>
      </c>
      <c r="J125" s="73">
        <f t="shared" si="25"/>
        <v>12</v>
      </c>
      <c r="K125" s="76">
        <f t="shared" si="26"/>
        <v>20</v>
      </c>
      <c r="L125" s="77">
        <f t="shared" si="27"/>
        <v>25</v>
      </c>
      <c r="M125" s="78">
        <f t="shared" si="28"/>
        <v>4.4000000000000004</v>
      </c>
      <c r="N125" s="52">
        <f t="shared" si="20"/>
        <v>9405</v>
      </c>
      <c r="O125" s="86">
        <f t="shared" si="22"/>
        <v>2595</v>
      </c>
      <c r="P125" s="87">
        <f t="shared" si="23"/>
        <v>0.21625</v>
      </c>
      <c r="Q125" s="46"/>
    </row>
    <row r="126" spans="1:17" ht="12.95" customHeight="1" x14ac:dyDescent="0.2">
      <c r="A126" s="140">
        <f t="shared" si="21"/>
        <v>0.1</v>
      </c>
      <c r="B126" s="141">
        <f t="shared" si="37"/>
        <v>15300</v>
      </c>
      <c r="C126" s="35">
        <v>8902905</v>
      </c>
      <c r="D126" s="152">
        <f t="shared" si="29"/>
        <v>14900</v>
      </c>
      <c r="E126" s="38"/>
      <c r="F126" s="39" t="s">
        <v>84</v>
      </c>
      <c r="G126" s="61">
        <v>20</v>
      </c>
      <c r="H126" s="81">
        <v>0.26</v>
      </c>
      <c r="I126" s="65">
        <v>560</v>
      </c>
      <c r="J126" s="73">
        <f t="shared" si="25"/>
        <v>12</v>
      </c>
      <c r="K126" s="76">
        <f t="shared" si="26"/>
        <v>20</v>
      </c>
      <c r="L126" s="77">
        <f t="shared" si="27"/>
        <v>25</v>
      </c>
      <c r="M126" s="78">
        <f t="shared" si="28"/>
        <v>5.6</v>
      </c>
      <c r="N126" s="52">
        <f t="shared" si="20"/>
        <v>11880</v>
      </c>
      <c r="O126" s="86">
        <f t="shared" si="22"/>
        <v>3420</v>
      </c>
      <c r="P126" s="87">
        <f t="shared" si="23"/>
        <v>0.22352941176470589</v>
      </c>
      <c r="Q126" s="46"/>
    </row>
    <row r="127" spans="1:17" ht="12.95" customHeight="1" x14ac:dyDescent="0.2">
      <c r="A127" s="140">
        <f t="shared" si="21"/>
        <v>0.1</v>
      </c>
      <c r="B127" s="141">
        <f t="shared" si="37"/>
        <v>2300</v>
      </c>
      <c r="C127" s="35">
        <v>8903015</v>
      </c>
      <c r="D127" s="157">
        <f t="shared" ref="D127:D131" si="39">B127</f>
        <v>2300</v>
      </c>
      <c r="E127" s="38"/>
      <c r="F127" s="39" t="s">
        <v>786</v>
      </c>
      <c r="G127" s="61">
        <v>20</v>
      </c>
      <c r="H127" s="81">
        <v>0.26</v>
      </c>
      <c r="I127" s="65">
        <v>75</v>
      </c>
      <c r="J127" s="73">
        <f t="shared" si="25"/>
        <v>12</v>
      </c>
      <c r="K127" s="76">
        <f t="shared" si="26"/>
        <v>20</v>
      </c>
      <c r="L127" s="77">
        <f t="shared" si="27"/>
        <v>25</v>
      </c>
      <c r="M127" s="78">
        <f t="shared" si="28"/>
        <v>0.75</v>
      </c>
      <c r="N127" s="52">
        <f t="shared" si="20"/>
        <v>1877</v>
      </c>
      <c r="O127" s="86">
        <f t="shared" si="22"/>
        <v>423</v>
      </c>
      <c r="P127" s="87">
        <f t="shared" si="23"/>
        <v>0.18391304347826087</v>
      </c>
      <c r="Q127" s="46"/>
    </row>
    <row r="128" spans="1:17" ht="12.95" customHeight="1" x14ac:dyDescent="0.2">
      <c r="A128" s="140">
        <f t="shared" si="21"/>
        <v>0.1</v>
      </c>
      <c r="B128" s="141">
        <f t="shared" si="37"/>
        <v>4300</v>
      </c>
      <c r="C128" s="35">
        <v>8903025</v>
      </c>
      <c r="D128" s="157">
        <f t="shared" si="39"/>
        <v>4300</v>
      </c>
      <c r="E128" s="38"/>
      <c r="F128" s="39" t="s">
        <v>789</v>
      </c>
      <c r="G128" s="61">
        <v>20</v>
      </c>
      <c r="H128" s="81">
        <v>0.26</v>
      </c>
      <c r="I128" s="65">
        <v>150</v>
      </c>
      <c r="J128" s="73">
        <f t="shared" si="25"/>
        <v>12</v>
      </c>
      <c r="K128" s="76">
        <f t="shared" si="26"/>
        <v>20</v>
      </c>
      <c r="L128" s="77">
        <f t="shared" si="27"/>
        <v>25</v>
      </c>
      <c r="M128" s="78">
        <f t="shared" si="28"/>
        <v>1.5</v>
      </c>
      <c r="N128" s="52">
        <f t="shared" si="20"/>
        <v>3424</v>
      </c>
      <c r="O128" s="86">
        <f t="shared" si="22"/>
        <v>876</v>
      </c>
      <c r="P128" s="87">
        <f t="shared" si="23"/>
        <v>0.20372093023255813</v>
      </c>
      <c r="Q128" s="46"/>
    </row>
    <row r="129" spans="1:17" ht="12.95" customHeight="1" x14ac:dyDescent="0.2">
      <c r="A129" s="140">
        <f t="shared" si="21"/>
        <v>0.1</v>
      </c>
      <c r="B129" s="141">
        <f t="shared" si="37"/>
        <v>5600</v>
      </c>
      <c r="C129" s="35">
        <v>8903035</v>
      </c>
      <c r="D129" s="157">
        <f t="shared" si="39"/>
        <v>5600</v>
      </c>
      <c r="E129" s="38"/>
      <c r="F129" s="39" t="s">
        <v>790</v>
      </c>
      <c r="G129" s="61">
        <v>20</v>
      </c>
      <c r="H129" s="81">
        <v>0.26</v>
      </c>
      <c r="I129" s="65">
        <v>200</v>
      </c>
      <c r="J129" s="73">
        <f t="shared" si="25"/>
        <v>12</v>
      </c>
      <c r="K129" s="76">
        <f t="shared" si="26"/>
        <v>20</v>
      </c>
      <c r="L129" s="77">
        <f t="shared" si="27"/>
        <v>25</v>
      </c>
      <c r="M129" s="78">
        <f t="shared" si="28"/>
        <v>2</v>
      </c>
      <c r="N129" s="52">
        <f t="shared" si="20"/>
        <v>4455</v>
      </c>
      <c r="O129" s="86">
        <f t="shared" si="22"/>
        <v>1145</v>
      </c>
      <c r="P129" s="87">
        <f t="shared" si="23"/>
        <v>0.20446428571428571</v>
      </c>
      <c r="Q129" s="46"/>
    </row>
    <row r="130" spans="1:17" ht="12.95" customHeight="1" x14ac:dyDescent="0.2">
      <c r="A130" s="140">
        <f t="shared" si="21"/>
        <v>0.1</v>
      </c>
      <c r="B130" s="141">
        <f t="shared" si="37"/>
        <v>10200</v>
      </c>
      <c r="C130" s="35">
        <v>8910040</v>
      </c>
      <c r="D130" s="152">
        <f t="shared" si="29"/>
        <v>9900</v>
      </c>
      <c r="E130" s="38"/>
      <c r="F130" s="39" t="s">
        <v>187</v>
      </c>
      <c r="G130" s="61">
        <v>20</v>
      </c>
      <c r="H130" s="81">
        <v>0.26</v>
      </c>
      <c r="I130" s="65">
        <v>370</v>
      </c>
      <c r="J130" s="73">
        <f t="shared" si="25"/>
        <v>12</v>
      </c>
      <c r="K130" s="76">
        <f t="shared" si="26"/>
        <v>20</v>
      </c>
      <c r="L130" s="77">
        <f t="shared" si="27"/>
        <v>25</v>
      </c>
      <c r="M130" s="78">
        <f t="shared" si="28"/>
        <v>3.7</v>
      </c>
      <c r="N130" s="52">
        <f t="shared" si="20"/>
        <v>7962</v>
      </c>
      <c r="O130" s="86">
        <f t="shared" si="22"/>
        <v>2238</v>
      </c>
      <c r="P130" s="87">
        <f t="shared" si="23"/>
        <v>0.21941176470588236</v>
      </c>
      <c r="Q130" s="46"/>
    </row>
    <row r="131" spans="1:17" ht="12.95" customHeight="1" x14ac:dyDescent="0.2">
      <c r="A131" s="140">
        <f t="shared" si="21"/>
        <v>0.1</v>
      </c>
      <c r="B131" s="141">
        <f t="shared" si="37"/>
        <v>2700</v>
      </c>
      <c r="C131" s="35">
        <v>8910045</v>
      </c>
      <c r="D131" s="157">
        <f t="shared" si="39"/>
        <v>2700</v>
      </c>
      <c r="E131" s="38"/>
      <c r="F131" s="39" t="s">
        <v>78</v>
      </c>
      <c r="G131" s="61">
        <v>20</v>
      </c>
      <c r="H131" s="81">
        <v>0.26</v>
      </c>
      <c r="I131" s="65">
        <v>90</v>
      </c>
      <c r="J131" s="73">
        <f t="shared" si="25"/>
        <v>12</v>
      </c>
      <c r="K131" s="76">
        <f t="shared" si="26"/>
        <v>20</v>
      </c>
      <c r="L131" s="77">
        <f t="shared" si="27"/>
        <v>25</v>
      </c>
      <c r="M131" s="78">
        <f t="shared" si="28"/>
        <v>0.9</v>
      </c>
      <c r="N131" s="52">
        <f t="shared" si="20"/>
        <v>2187</v>
      </c>
      <c r="O131" s="86">
        <f t="shared" si="22"/>
        <v>513</v>
      </c>
      <c r="P131" s="87">
        <f t="shared" si="23"/>
        <v>0.19</v>
      </c>
      <c r="Q131" s="46"/>
    </row>
    <row r="132" spans="1:17" ht="12.95" customHeight="1" x14ac:dyDescent="0.2">
      <c r="A132" s="140">
        <f t="shared" si="21"/>
        <v>0.1</v>
      </c>
      <c r="B132" s="141">
        <f t="shared" si="37"/>
        <v>21000</v>
      </c>
      <c r="C132" s="35">
        <v>8920000</v>
      </c>
      <c r="D132" s="152">
        <f t="shared" si="29"/>
        <v>20500</v>
      </c>
      <c r="E132" s="38"/>
      <c r="F132" s="39" t="s">
        <v>288</v>
      </c>
      <c r="G132" s="61">
        <v>20</v>
      </c>
      <c r="H132" s="81">
        <v>0.26</v>
      </c>
      <c r="I132" s="65">
        <v>765</v>
      </c>
      <c r="J132" s="73">
        <f t="shared" si="25"/>
        <v>20</v>
      </c>
      <c r="K132" s="76">
        <f t="shared" si="26"/>
        <v>20</v>
      </c>
      <c r="L132" s="77">
        <f t="shared" si="27"/>
        <v>25</v>
      </c>
      <c r="M132" s="78">
        <f t="shared" si="28"/>
        <v>7.65</v>
      </c>
      <c r="N132" s="52">
        <f t="shared" si="20"/>
        <v>16329</v>
      </c>
      <c r="O132" s="86">
        <f t="shared" si="22"/>
        <v>4671</v>
      </c>
      <c r="P132" s="87">
        <f t="shared" si="23"/>
        <v>0.22242857142857142</v>
      </c>
      <c r="Q132" s="46"/>
    </row>
    <row r="133" spans="1:17" ht="12.95" customHeight="1" x14ac:dyDescent="0.2">
      <c r="A133" s="140">
        <f t="shared" si="21"/>
        <v>0.05</v>
      </c>
      <c r="B133" s="141">
        <f>CEILING(((I133*1.11+J133+M133)*$B$4),100)-100</f>
        <v>11800</v>
      </c>
      <c r="C133" s="35">
        <v>8920005</v>
      </c>
      <c r="D133" s="152">
        <f t="shared" si="29"/>
        <v>11500</v>
      </c>
      <c r="E133" s="38"/>
      <c r="F133" s="39" t="s">
        <v>608</v>
      </c>
      <c r="G133" s="61">
        <v>35</v>
      </c>
      <c r="H133" s="96">
        <v>0.09</v>
      </c>
      <c r="I133" s="65">
        <v>390</v>
      </c>
      <c r="J133" s="73">
        <f t="shared" si="25"/>
        <v>12</v>
      </c>
      <c r="K133" s="76">
        <f t="shared" si="26"/>
        <v>20</v>
      </c>
      <c r="L133" s="77">
        <f t="shared" si="27"/>
        <v>25</v>
      </c>
      <c r="M133" s="78">
        <f t="shared" si="28"/>
        <v>3.9</v>
      </c>
      <c r="N133" s="52">
        <f t="shared" si="20"/>
        <v>10197</v>
      </c>
      <c r="O133" s="86">
        <f t="shared" si="22"/>
        <v>1603</v>
      </c>
      <c r="P133" s="87">
        <f t="shared" si="23"/>
        <v>0.13584745762711864</v>
      </c>
      <c r="Q133" s="46"/>
    </row>
    <row r="134" spans="1:17" ht="12.95" customHeight="1" x14ac:dyDescent="0.2">
      <c r="A134" s="140">
        <f t="shared" si="21"/>
        <v>0.05</v>
      </c>
      <c r="B134" s="141">
        <f>CEILING(((I134*1.11+J134+M134)*$B$4),100)-200</f>
        <v>25000</v>
      </c>
      <c r="C134" s="35">
        <v>8920016</v>
      </c>
      <c r="D134" s="152">
        <f t="shared" si="29"/>
        <v>24400</v>
      </c>
      <c r="E134" s="38"/>
      <c r="F134" s="39" t="s">
        <v>48</v>
      </c>
      <c r="G134" s="61">
        <v>35</v>
      </c>
      <c r="H134" s="96">
        <v>0.09</v>
      </c>
      <c r="I134" s="65">
        <v>830</v>
      </c>
      <c r="J134" s="73">
        <f t="shared" si="25"/>
        <v>20</v>
      </c>
      <c r="K134" s="76">
        <f t="shared" si="26"/>
        <v>20</v>
      </c>
      <c r="L134" s="77">
        <f t="shared" si="27"/>
        <v>25</v>
      </c>
      <c r="M134" s="78">
        <f t="shared" si="28"/>
        <v>8.3000000000000007</v>
      </c>
      <c r="N134" s="52">
        <f t="shared" si="20"/>
        <v>21549</v>
      </c>
      <c r="O134" s="86">
        <f t="shared" si="22"/>
        <v>3451</v>
      </c>
      <c r="P134" s="87">
        <f t="shared" si="23"/>
        <v>0.13804</v>
      </c>
      <c r="Q134" s="46"/>
    </row>
    <row r="135" spans="1:17" ht="12.95" customHeight="1" x14ac:dyDescent="0.2">
      <c r="A135" s="140">
        <f t="shared" si="21"/>
        <v>0.05</v>
      </c>
      <c r="B135" s="141">
        <f>CEILING(((I135*1.11+J135+M135)*$B$4),100)-200</f>
        <v>25000</v>
      </c>
      <c r="C135" s="35">
        <v>8920017</v>
      </c>
      <c r="D135" s="152">
        <f t="shared" si="29"/>
        <v>24400</v>
      </c>
      <c r="E135" s="38"/>
      <c r="F135" s="39" t="s">
        <v>49</v>
      </c>
      <c r="G135" s="61">
        <v>35</v>
      </c>
      <c r="H135" s="96">
        <v>0.09</v>
      </c>
      <c r="I135" s="65">
        <v>830</v>
      </c>
      <c r="J135" s="73">
        <f t="shared" si="25"/>
        <v>20</v>
      </c>
      <c r="K135" s="76">
        <f t="shared" si="26"/>
        <v>20</v>
      </c>
      <c r="L135" s="77">
        <f t="shared" si="27"/>
        <v>25</v>
      </c>
      <c r="M135" s="78">
        <f t="shared" si="28"/>
        <v>8.3000000000000007</v>
      </c>
      <c r="N135" s="52">
        <f t="shared" si="20"/>
        <v>21549</v>
      </c>
      <c r="O135" s="86">
        <f t="shared" si="22"/>
        <v>3451</v>
      </c>
      <c r="P135" s="87">
        <f t="shared" si="23"/>
        <v>0.13804</v>
      </c>
      <c r="Q135" s="46"/>
    </row>
    <row r="136" spans="1:17" ht="12.95" customHeight="1" x14ac:dyDescent="0.2">
      <c r="A136" s="140">
        <f t="shared" si="21"/>
        <v>0.05</v>
      </c>
      <c r="B136" s="141">
        <f t="shared" ref="B136:B142" si="40">CEILING(((I136*1.11+J136+M136)*$B$4),100)-100</f>
        <v>18300</v>
      </c>
      <c r="C136" s="35">
        <v>8920018</v>
      </c>
      <c r="D136" s="152">
        <f t="shared" si="29"/>
        <v>17900</v>
      </c>
      <c r="E136" s="38"/>
      <c r="F136" s="39" t="s">
        <v>50</v>
      </c>
      <c r="G136" s="61">
        <v>35</v>
      </c>
      <c r="H136" s="96">
        <v>0.09</v>
      </c>
      <c r="I136" s="65">
        <v>600</v>
      </c>
      <c r="J136" s="73">
        <f t="shared" si="25"/>
        <v>20</v>
      </c>
      <c r="K136" s="76">
        <f t="shared" si="26"/>
        <v>20</v>
      </c>
      <c r="L136" s="77">
        <f t="shared" si="27"/>
        <v>25</v>
      </c>
      <c r="M136" s="78">
        <f t="shared" si="28"/>
        <v>6</v>
      </c>
      <c r="N136" s="52">
        <f t="shared" si="20"/>
        <v>15730</v>
      </c>
      <c r="O136" s="86">
        <f t="shared" si="22"/>
        <v>2570</v>
      </c>
      <c r="P136" s="87">
        <f t="shared" si="23"/>
        <v>0.14043715846994537</v>
      </c>
      <c r="Q136" s="46"/>
    </row>
    <row r="137" spans="1:17" ht="12.95" customHeight="1" x14ac:dyDescent="0.2">
      <c r="A137" s="140">
        <f t="shared" si="21"/>
        <v>0.05</v>
      </c>
      <c r="B137" s="141">
        <f t="shared" si="40"/>
        <v>18300</v>
      </c>
      <c r="C137" s="35">
        <v>8920019</v>
      </c>
      <c r="D137" s="152">
        <f t="shared" si="29"/>
        <v>17900</v>
      </c>
      <c r="E137" s="38"/>
      <c r="F137" s="39" t="s">
        <v>190</v>
      </c>
      <c r="G137" s="61">
        <v>35</v>
      </c>
      <c r="H137" s="96">
        <v>0.09</v>
      </c>
      <c r="I137" s="65">
        <v>600</v>
      </c>
      <c r="J137" s="73">
        <f t="shared" si="25"/>
        <v>20</v>
      </c>
      <c r="K137" s="76">
        <f t="shared" si="26"/>
        <v>20</v>
      </c>
      <c r="L137" s="77">
        <f t="shared" si="27"/>
        <v>25</v>
      </c>
      <c r="M137" s="78">
        <f t="shared" si="28"/>
        <v>6</v>
      </c>
      <c r="N137" s="52">
        <f t="shared" si="20"/>
        <v>15730</v>
      </c>
      <c r="O137" s="86">
        <f t="shared" si="22"/>
        <v>2570</v>
      </c>
      <c r="P137" s="87">
        <f t="shared" si="23"/>
        <v>0.14043715846994537</v>
      </c>
      <c r="Q137" s="46"/>
    </row>
    <row r="138" spans="1:17" ht="12.95" customHeight="1" x14ac:dyDescent="0.2">
      <c r="A138" s="140">
        <f t="shared" si="21"/>
        <v>0.05</v>
      </c>
      <c r="B138" s="141">
        <f t="shared" si="40"/>
        <v>18300</v>
      </c>
      <c r="C138" s="35">
        <v>8920020</v>
      </c>
      <c r="D138" s="152">
        <f t="shared" si="29"/>
        <v>17900</v>
      </c>
      <c r="E138" s="38"/>
      <c r="F138" s="39" t="s">
        <v>191</v>
      </c>
      <c r="G138" s="61">
        <v>35</v>
      </c>
      <c r="H138" s="96">
        <v>0.09</v>
      </c>
      <c r="I138" s="65">
        <v>600</v>
      </c>
      <c r="J138" s="73">
        <f t="shared" si="25"/>
        <v>20</v>
      </c>
      <c r="K138" s="76">
        <f t="shared" si="26"/>
        <v>20</v>
      </c>
      <c r="L138" s="77">
        <f t="shared" si="27"/>
        <v>25</v>
      </c>
      <c r="M138" s="78">
        <f t="shared" si="28"/>
        <v>6</v>
      </c>
      <c r="N138" s="52">
        <f t="shared" si="20"/>
        <v>15730</v>
      </c>
      <c r="O138" s="86">
        <f t="shared" si="22"/>
        <v>2570</v>
      </c>
      <c r="P138" s="87">
        <f t="shared" si="23"/>
        <v>0.14043715846994537</v>
      </c>
      <c r="Q138" s="46"/>
    </row>
    <row r="139" spans="1:17" ht="12.95" customHeight="1" x14ac:dyDescent="0.2">
      <c r="A139" s="140">
        <f t="shared" si="21"/>
        <v>0.05</v>
      </c>
      <c r="B139" s="141">
        <f>CEILING(((I139*1.11+J139+M139)*$B$4),100)-200</f>
        <v>25000</v>
      </c>
      <c r="C139" s="35">
        <v>8920036</v>
      </c>
      <c r="D139" s="152">
        <f t="shared" ref="D139:D203" si="41">CEILING(IF(B139&lt;10000,B139,B139*0.98),100)-100</f>
        <v>24400</v>
      </c>
      <c r="E139" s="38"/>
      <c r="F139" s="39" t="s">
        <v>48</v>
      </c>
      <c r="G139" s="61">
        <v>35</v>
      </c>
      <c r="H139" s="96">
        <v>0.09</v>
      </c>
      <c r="I139" s="65">
        <v>830</v>
      </c>
      <c r="J139" s="73">
        <f t="shared" si="25"/>
        <v>20</v>
      </c>
      <c r="K139" s="76">
        <f t="shared" si="26"/>
        <v>20</v>
      </c>
      <c r="L139" s="77">
        <f t="shared" si="27"/>
        <v>25</v>
      </c>
      <c r="M139" s="78">
        <f t="shared" si="28"/>
        <v>8.3000000000000007</v>
      </c>
      <c r="N139" s="52">
        <f t="shared" si="20"/>
        <v>21549</v>
      </c>
      <c r="O139" s="86">
        <f t="shared" si="22"/>
        <v>3451</v>
      </c>
      <c r="P139" s="87">
        <f t="shared" si="23"/>
        <v>0.13804</v>
      </c>
      <c r="Q139" s="46"/>
    </row>
    <row r="140" spans="1:17" ht="12.95" customHeight="1" x14ac:dyDescent="0.2">
      <c r="A140" s="140">
        <f t="shared" si="21"/>
        <v>0.05</v>
      </c>
      <c r="B140" s="141">
        <f t="shared" si="40"/>
        <v>18300</v>
      </c>
      <c r="C140" s="35">
        <v>8920038</v>
      </c>
      <c r="D140" s="152">
        <f t="shared" si="41"/>
        <v>17900</v>
      </c>
      <c r="E140" s="38"/>
      <c r="F140" s="39" t="s">
        <v>50</v>
      </c>
      <c r="G140" s="61">
        <v>35</v>
      </c>
      <c r="H140" s="96">
        <v>0.09</v>
      </c>
      <c r="I140" s="65">
        <v>600</v>
      </c>
      <c r="J140" s="73">
        <f t="shared" si="25"/>
        <v>20</v>
      </c>
      <c r="K140" s="76">
        <f t="shared" si="26"/>
        <v>20</v>
      </c>
      <c r="L140" s="77">
        <f t="shared" si="27"/>
        <v>25</v>
      </c>
      <c r="M140" s="78">
        <f t="shared" si="28"/>
        <v>6</v>
      </c>
      <c r="N140" s="52">
        <f t="shared" ref="N140:N204" si="42">CEILING(((I140*(1-H140)+J140+M140)*$N$8),1)-0</f>
        <v>15730</v>
      </c>
      <c r="O140" s="86">
        <f t="shared" si="22"/>
        <v>2570</v>
      </c>
      <c r="P140" s="87">
        <f t="shared" si="23"/>
        <v>0.14043715846994537</v>
      </c>
      <c r="Q140" s="46"/>
    </row>
    <row r="141" spans="1:17" ht="12.95" customHeight="1" x14ac:dyDescent="0.2">
      <c r="A141" s="140">
        <f t="shared" si="21"/>
        <v>0.05</v>
      </c>
      <c r="B141" s="141">
        <f t="shared" si="40"/>
        <v>18300</v>
      </c>
      <c r="C141" s="35">
        <v>8920039</v>
      </c>
      <c r="D141" s="152">
        <f t="shared" si="41"/>
        <v>17900</v>
      </c>
      <c r="E141" s="38"/>
      <c r="F141" s="39" t="s">
        <v>190</v>
      </c>
      <c r="G141" s="61">
        <v>35</v>
      </c>
      <c r="H141" s="96">
        <v>0.09</v>
      </c>
      <c r="I141" s="65">
        <v>600</v>
      </c>
      <c r="J141" s="73">
        <f t="shared" si="25"/>
        <v>20</v>
      </c>
      <c r="K141" s="76">
        <f t="shared" si="26"/>
        <v>20</v>
      </c>
      <c r="L141" s="77">
        <f t="shared" si="27"/>
        <v>25</v>
      </c>
      <c r="M141" s="78">
        <f t="shared" si="28"/>
        <v>6</v>
      </c>
      <c r="N141" s="52">
        <f t="shared" si="42"/>
        <v>15730</v>
      </c>
      <c r="O141" s="86">
        <f t="shared" si="22"/>
        <v>2570</v>
      </c>
      <c r="P141" s="87">
        <f t="shared" si="23"/>
        <v>0.14043715846994537</v>
      </c>
      <c r="Q141" s="46"/>
    </row>
    <row r="142" spans="1:17" ht="12.95" customHeight="1" x14ac:dyDescent="0.2">
      <c r="A142" s="140">
        <f t="shared" si="21"/>
        <v>0.05</v>
      </c>
      <c r="B142" s="141">
        <f t="shared" si="40"/>
        <v>18300</v>
      </c>
      <c r="C142" s="35">
        <v>8920040</v>
      </c>
      <c r="D142" s="152">
        <f t="shared" si="41"/>
        <v>17900</v>
      </c>
      <c r="E142" s="38"/>
      <c r="F142" s="39" t="s">
        <v>191</v>
      </c>
      <c r="G142" s="61">
        <v>35</v>
      </c>
      <c r="H142" s="96">
        <v>0.09</v>
      </c>
      <c r="I142" s="65">
        <v>600</v>
      </c>
      <c r="J142" s="73">
        <f t="shared" si="25"/>
        <v>20</v>
      </c>
      <c r="K142" s="76">
        <f t="shared" si="26"/>
        <v>20</v>
      </c>
      <c r="L142" s="77">
        <f t="shared" si="27"/>
        <v>25</v>
      </c>
      <c r="M142" s="78">
        <f t="shared" si="28"/>
        <v>6</v>
      </c>
      <c r="N142" s="52">
        <f t="shared" si="42"/>
        <v>15730</v>
      </c>
      <c r="O142" s="86">
        <f t="shared" si="22"/>
        <v>2570</v>
      </c>
      <c r="P142" s="87">
        <f t="shared" si="23"/>
        <v>0.14043715846994537</v>
      </c>
      <c r="Q142" s="46"/>
    </row>
    <row r="143" spans="1:17" ht="12.95" customHeight="1" x14ac:dyDescent="0.2">
      <c r="A143" s="140">
        <f t="shared" si="21"/>
        <v>0.1</v>
      </c>
      <c r="B143" s="141">
        <f t="shared" si="37"/>
        <v>5000</v>
      </c>
      <c r="C143" s="35">
        <v>8920100</v>
      </c>
      <c r="D143" s="157">
        <f t="shared" ref="D143:D155" si="43">B143</f>
        <v>5000</v>
      </c>
      <c r="E143" s="38"/>
      <c r="F143" s="39" t="s">
        <v>89</v>
      </c>
      <c r="G143" s="61">
        <v>20</v>
      </c>
      <c r="H143" s="81">
        <v>0.26</v>
      </c>
      <c r="I143" s="65">
        <v>177</v>
      </c>
      <c r="J143" s="73">
        <f t="shared" si="25"/>
        <v>12</v>
      </c>
      <c r="K143" s="76">
        <f t="shared" si="26"/>
        <v>20</v>
      </c>
      <c r="L143" s="77">
        <f t="shared" si="27"/>
        <v>25</v>
      </c>
      <c r="M143" s="78">
        <f t="shared" si="28"/>
        <v>1.77</v>
      </c>
      <c r="N143" s="52">
        <f t="shared" si="42"/>
        <v>3981</v>
      </c>
      <c r="O143" s="86">
        <f t="shared" si="22"/>
        <v>1019</v>
      </c>
      <c r="P143" s="87">
        <f t="shared" si="23"/>
        <v>0.20380000000000001</v>
      </c>
      <c r="Q143" s="46"/>
    </row>
    <row r="144" spans="1:17" ht="12.95" customHeight="1" x14ac:dyDescent="0.2">
      <c r="A144" s="140">
        <f t="shared" si="21"/>
        <v>0.1</v>
      </c>
      <c r="B144" s="141">
        <f>CEILING(((I144+J144+M144)*$B$4),100)</f>
        <v>700</v>
      </c>
      <c r="C144" s="35">
        <v>8930008</v>
      </c>
      <c r="D144" s="157">
        <f t="shared" si="43"/>
        <v>700</v>
      </c>
      <c r="E144" s="38"/>
      <c r="F144" s="39" t="s">
        <v>609</v>
      </c>
      <c r="G144" s="61">
        <v>20</v>
      </c>
      <c r="H144" s="81">
        <v>0.26</v>
      </c>
      <c r="I144" s="65">
        <v>11</v>
      </c>
      <c r="J144" s="73">
        <f t="shared" si="25"/>
        <v>12</v>
      </c>
      <c r="K144" s="76">
        <f t="shared" si="26"/>
        <v>20</v>
      </c>
      <c r="L144" s="77">
        <f t="shared" si="27"/>
        <v>25</v>
      </c>
      <c r="M144" s="78">
        <f t="shared" si="28"/>
        <v>0.11</v>
      </c>
      <c r="N144" s="52">
        <f t="shared" si="42"/>
        <v>557</v>
      </c>
      <c r="O144" s="86">
        <f t="shared" si="22"/>
        <v>143</v>
      </c>
      <c r="P144" s="87">
        <f t="shared" si="23"/>
        <v>0.20428571428571429</v>
      </c>
      <c r="Q144" s="46"/>
    </row>
    <row r="145" spans="1:17" ht="12.95" customHeight="1" x14ac:dyDescent="0.2">
      <c r="A145" s="140">
        <f t="shared" si="21"/>
        <v>0.1</v>
      </c>
      <c r="B145" s="141">
        <f>CEILING(((I145+J145+M145)*$B$4),100)</f>
        <v>700</v>
      </c>
      <c r="C145" s="35">
        <v>8930010</v>
      </c>
      <c r="D145" s="157">
        <f t="shared" si="43"/>
        <v>700</v>
      </c>
      <c r="E145" s="38"/>
      <c r="F145" s="39" t="s">
        <v>610</v>
      </c>
      <c r="G145" s="61">
        <v>20</v>
      </c>
      <c r="H145" s="81">
        <v>0.26</v>
      </c>
      <c r="I145" s="65">
        <v>13</v>
      </c>
      <c r="J145" s="73">
        <f t="shared" si="25"/>
        <v>12</v>
      </c>
      <c r="K145" s="76">
        <f t="shared" si="26"/>
        <v>20</v>
      </c>
      <c r="L145" s="77">
        <f t="shared" si="27"/>
        <v>25</v>
      </c>
      <c r="M145" s="78">
        <f t="shared" si="28"/>
        <v>0.13</v>
      </c>
      <c r="N145" s="52">
        <f t="shared" si="42"/>
        <v>599</v>
      </c>
      <c r="O145" s="86">
        <f t="shared" si="22"/>
        <v>101</v>
      </c>
      <c r="P145" s="87">
        <f t="shared" si="23"/>
        <v>0.14428571428571429</v>
      </c>
      <c r="Q145" s="46"/>
    </row>
    <row r="146" spans="1:17" ht="12.95" customHeight="1" x14ac:dyDescent="0.2">
      <c r="A146" s="140">
        <f t="shared" si="21"/>
        <v>0.1</v>
      </c>
      <c r="B146" s="141">
        <f>CEILING(((I146+J146+M146)*$B$4),100)</f>
        <v>800</v>
      </c>
      <c r="C146" s="35">
        <v>8930012</v>
      </c>
      <c r="D146" s="157">
        <f t="shared" si="43"/>
        <v>800</v>
      </c>
      <c r="E146" s="38"/>
      <c r="F146" s="39" t="s">
        <v>611</v>
      </c>
      <c r="G146" s="61">
        <v>20</v>
      </c>
      <c r="H146" s="81">
        <v>0.26</v>
      </c>
      <c r="I146" s="65">
        <v>15</v>
      </c>
      <c r="J146" s="73">
        <f t="shared" si="25"/>
        <v>12</v>
      </c>
      <c r="K146" s="76">
        <f t="shared" si="26"/>
        <v>20</v>
      </c>
      <c r="L146" s="77">
        <f t="shared" si="27"/>
        <v>25</v>
      </c>
      <c r="M146" s="78">
        <f t="shared" si="28"/>
        <v>0.15</v>
      </c>
      <c r="N146" s="52">
        <f t="shared" si="42"/>
        <v>640</v>
      </c>
      <c r="O146" s="86">
        <f t="shared" si="22"/>
        <v>160</v>
      </c>
      <c r="P146" s="87">
        <f t="shared" si="23"/>
        <v>0.2</v>
      </c>
      <c r="Q146" s="46"/>
    </row>
    <row r="147" spans="1:17" ht="12.95" customHeight="1" x14ac:dyDescent="0.2">
      <c r="A147" s="140">
        <f t="shared" si="21"/>
        <v>0.1</v>
      </c>
      <c r="B147" s="141">
        <f t="shared" si="37"/>
        <v>2500</v>
      </c>
      <c r="C147" s="35">
        <v>8930108</v>
      </c>
      <c r="D147" s="157">
        <f t="shared" si="43"/>
        <v>2500</v>
      </c>
      <c r="E147" s="38"/>
      <c r="F147" s="39" t="s">
        <v>612</v>
      </c>
      <c r="G147" s="61">
        <v>20</v>
      </c>
      <c r="H147" s="81">
        <v>0.26</v>
      </c>
      <c r="I147" s="65">
        <v>83</v>
      </c>
      <c r="J147" s="73">
        <f t="shared" si="25"/>
        <v>12</v>
      </c>
      <c r="K147" s="76">
        <f t="shared" si="26"/>
        <v>20</v>
      </c>
      <c r="L147" s="77">
        <f t="shared" si="27"/>
        <v>25</v>
      </c>
      <c r="M147" s="78">
        <f t="shared" si="28"/>
        <v>0.83</v>
      </c>
      <c r="N147" s="52">
        <f t="shared" si="42"/>
        <v>2042</v>
      </c>
      <c r="O147" s="86">
        <f t="shared" si="22"/>
        <v>458</v>
      </c>
      <c r="P147" s="87">
        <f t="shared" si="23"/>
        <v>0.1832</v>
      </c>
      <c r="Q147" s="46"/>
    </row>
    <row r="148" spans="1:17" ht="12.95" customHeight="1" x14ac:dyDescent="0.2">
      <c r="A148" s="140">
        <f t="shared" si="21"/>
        <v>0.1</v>
      </c>
      <c r="B148" s="141">
        <f t="shared" si="37"/>
        <v>2800</v>
      </c>
      <c r="C148" s="35">
        <v>8930110</v>
      </c>
      <c r="D148" s="157">
        <f t="shared" si="43"/>
        <v>2800</v>
      </c>
      <c r="E148" s="38"/>
      <c r="F148" s="39" t="s">
        <v>613</v>
      </c>
      <c r="G148" s="61">
        <v>20</v>
      </c>
      <c r="H148" s="81">
        <v>0.26</v>
      </c>
      <c r="I148" s="65">
        <v>93</v>
      </c>
      <c r="J148" s="73">
        <f t="shared" si="25"/>
        <v>12</v>
      </c>
      <c r="K148" s="76">
        <f t="shared" si="26"/>
        <v>20</v>
      </c>
      <c r="L148" s="77">
        <f t="shared" si="27"/>
        <v>25</v>
      </c>
      <c r="M148" s="78">
        <f t="shared" si="28"/>
        <v>0.93</v>
      </c>
      <c r="N148" s="52">
        <f t="shared" si="42"/>
        <v>2249</v>
      </c>
      <c r="O148" s="86">
        <f t="shared" si="22"/>
        <v>551</v>
      </c>
      <c r="P148" s="87">
        <f t="shared" si="23"/>
        <v>0.19678571428571429</v>
      </c>
      <c r="Q148" s="46"/>
    </row>
    <row r="149" spans="1:17" ht="12.95" customHeight="1" x14ac:dyDescent="0.2">
      <c r="A149" s="140">
        <f t="shared" ref="A149:A213" si="44">IF(H149&lt;19%,0.05,0.1)</f>
        <v>0.1</v>
      </c>
      <c r="B149" s="141">
        <f t="shared" si="37"/>
        <v>3200</v>
      </c>
      <c r="C149" s="35">
        <v>8930112</v>
      </c>
      <c r="D149" s="157">
        <f t="shared" si="43"/>
        <v>3200</v>
      </c>
      <c r="E149" s="38"/>
      <c r="F149" s="39" t="s">
        <v>614</v>
      </c>
      <c r="G149" s="61">
        <v>20</v>
      </c>
      <c r="H149" s="81">
        <v>0.26</v>
      </c>
      <c r="I149" s="65">
        <v>110</v>
      </c>
      <c r="J149" s="73">
        <f t="shared" si="25"/>
        <v>12</v>
      </c>
      <c r="K149" s="76">
        <f t="shared" si="26"/>
        <v>20</v>
      </c>
      <c r="L149" s="77">
        <f t="shared" si="27"/>
        <v>25</v>
      </c>
      <c r="M149" s="78">
        <f t="shared" si="28"/>
        <v>1.1000000000000001</v>
      </c>
      <c r="N149" s="52">
        <f t="shared" si="42"/>
        <v>2599</v>
      </c>
      <c r="O149" s="86">
        <f t="shared" si="22"/>
        <v>601</v>
      </c>
      <c r="P149" s="87">
        <f t="shared" si="23"/>
        <v>0.18781249999999999</v>
      </c>
      <c r="Q149" s="46"/>
    </row>
    <row r="150" spans="1:17" ht="12.95" customHeight="1" x14ac:dyDescent="0.2">
      <c r="A150" s="140">
        <f t="shared" si="44"/>
        <v>0.1</v>
      </c>
      <c r="B150" s="141">
        <f t="shared" si="37"/>
        <v>900</v>
      </c>
      <c r="C150" s="35">
        <v>8930120</v>
      </c>
      <c r="D150" s="157">
        <f t="shared" si="43"/>
        <v>900</v>
      </c>
      <c r="E150" s="38"/>
      <c r="F150" s="39" t="s">
        <v>803</v>
      </c>
      <c r="G150" s="61">
        <v>20</v>
      </c>
      <c r="H150" s="81">
        <v>0.26</v>
      </c>
      <c r="I150" s="65">
        <v>25</v>
      </c>
      <c r="J150" s="73">
        <f t="shared" si="25"/>
        <v>12</v>
      </c>
      <c r="K150" s="76">
        <f t="shared" si="26"/>
        <v>20</v>
      </c>
      <c r="L150" s="77">
        <f t="shared" si="27"/>
        <v>25</v>
      </c>
      <c r="M150" s="78">
        <f t="shared" si="28"/>
        <v>0.25</v>
      </c>
      <c r="N150" s="52">
        <f t="shared" si="42"/>
        <v>846</v>
      </c>
      <c r="O150" s="86">
        <f t="shared" ref="O150:O214" si="45">B150-N150</f>
        <v>54</v>
      </c>
      <c r="P150" s="87">
        <f t="shared" ref="P150:P214" si="46">O150/B150</f>
        <v>0.06</v>
      </c>
      <c r="Q150" s="46"/>
    </row>
    <row r="151" spans="1:17" ht="12.95" customHeight="1" x14ac:dyDescent="0.2">
      <c r="A151" s="140">
        <f t="shared" si="44"/>
        <v>0.1</v>
      </c>
      <c r="B151" s="141">
        <f t="shared" si="37"/>
        <v>1100</v>
      </c>
      <c r="C151" s="35">
        <v>8930122</v>
      </c>
      <c r="D151" s="157">
        <f t="shared" si="43"/>
        <v>1100</v>
      </c>
      <c r="E151" s="38"/>
      <c r="F151" s="39" t="s">
        <v>802</v>
      </c>
      <c r="G151" s="61">
        <v>20</v>
      </c>
      <c r="H151" s="81">
        <v>0.26</v>
      </c>
      <c r="I151" s="65">
        <v>30</v>
      </c>
      <c r="J151" s="73">
        <f t="shared" ref="J151:J215" si="47">IF(I151*(1-H151)&lt;500,$M$2,K151)</f>
        <v>12</v>
      </c>
      <c r="K151" s="76">
        <f t="shared" ref="K151:K215" si="48">IF(I151*(1-H151)&lt;1000,$M$3,L151)</f>
        <v>20</v>
      </c>
      <c r="L151" s="77">
        <f t="shared" ref="L151:L215" si="49">IF(I151*(1-H151)&lt;3000,$M$4,0)</f>
        <v>25</v>
      </c>
      <c r="M151" s="78">
        <f t="shared" ref="M151:M215" si="50">IF(J151&gt;0,(I151/100),(25+I151/200))</f>
        <v>0.3</v>
      </c>
      <c r="N151" s="52">
        <f t="shared" si="42"/>
        <v>949</v>
      </c>
      <c r="O151" s="86">
        <f t="shared" si="45"/>
        <v>151</v>
      </c>
      <c r="P151" s="87">
        <f t="shared" si="46"/>
        <v>0.13727272727272727</v>
      </c>
      <c r="Q151" s="46"/>
    </row>
    <row r="152" spans="1:17" ht="12.95" customHeight="1" x14ac:dyDescent="0.2">
      <c r="A152" s="140">
        <f t="shared" si="44"/>
        <v>0.1</v>
      </c>
      <c r="B152" s="141">
        <f t="shared" si="37"/>
        <v>2100</v>
      </c>
      <c r="C152" s="35">
        <v>8930140</v>
      </c>
      <c r="D152" s="157">
        <f t="shared" si="43"/>
        <v>2100</v>
      </c>
      <c r="E152" s="38"/>
      <c r="F152" s="39" t="s">
        <v>805</v>
      </c>
      <c r="G152" s="61">
        <v>20</v>
      </c>
      <c r="H152" s="81">
        <v>0.26</v>
      </c>
      <c r="I152" s="65">
        <v>68</v>
      </c>
      <c r="J152" s="73">
        <f t="shared" si="47"/>
        <v>12</v>
      </c>
      <c r="K152" s="76">
        <f t="shared" si="48"/>
        <v>20</v>
      </c>
      <c r="L152" s="77">
        <f t="shared" si="49"/>
        <v>25</v>
      </c>
      <c r="M152" s="78">
        <f t="shared" si="50"/>
        <v>0.68</v>
      </c>
      <c r="N152" s="52">
        <f t="shared" si="42"/>
        <v>1733</v>
      </c>
      <c r="O152" s="86">
        <f t="shared" si="45"/>
        <v>367</v>
      </c>
      <c r="P152" s="87">
        <f t="shared" si="46"/>
        <v>0.17476190476190476</v>
      </c>
      <c r="Q152" s="46"/>
    </row>
    <row r="153" spans="1:17" ht="12.95" customHeight="1" x14ac:dyDescent="0.2">
      <c r="A153" s="140">
        <f t="shared" si="44"/>
        <v>0.1</v>
      </c>
      <c r="B153" s="141">
        <f t="shared" si="37"/>
        <v>2700</v>
      </c>
      <c r="C153" s="35">
        <v>8930142</v>
      </c>
      <c r="D153" s="157">
        <f t="shared" si="43"/>
        <v>2700</v>
      </c>
      <c r="E153" s="38"/>
      <c r="F153" s="39" t="s">
        <v>804</v>
      </c>
      <c r="G153" s="61">
        <v>20</v>
      </c>
      <c r="H153" s="81">
        <v>0.26</v>
      </c>
      <c r="I153" s="65">
        <v>89</v>
      </c>
      <c r="J153" s="73">
        <f t="shared" si="47"/>
        <v>12</v>
      </c>
      <c r="K153" s="76">
        <f t="shared" si="48"/>
        <v>20</v>
      </c>
      <c r="L153" s="77">
        <f t="shared" si="49"/>
        <v>25</v>
      </c>
      <c r="M153" s="78">
        <f t="shared" si="50"/>
        <v>0.89</v>
      </c>
      <c r="N153" s="52">
        <f t="shared" si="42"/>
        <v>2166</v>
      </c>
      <c r="O153" s="86">
        <f t="shared" si="45"/>
        <v>534</v>
      </c>
      <c r="P153" s="87">
        <f t="shared" si="46"/>
        <v>0.19777777777777777</v>
      </c>
      <c r="Q153" s="46"/>
    </row>
    <row r="154" spans="1:17" ht="12.95" customHeight="1" x14ac:dyDescent="0.2">
      <c r="A154" s="140">
        <f t="shared" si="44"/>
        <v>0.1</v>
      </c>
      <c r="B154" s="141">
        <f t="shared" si="37"/>
        <v>6400</v>
      </c>
      <c r="C154" s="35">
        <v>8930209</v>
      </c>
      <c r="D154" s="157">
        <f t="shared" si="43"/>
        <v>6400</v>
      </c>
      <c r="E154" s="38"/>
      <c r="F154" s="39" t="s">
        <v>659</v>
      </c>
      <c r="G154" s="61">
        <v>20</v>
      </c>
      <c r="H154" s="81">
        <v>0.26</v>
      </c>
      <c r="I154" s="65">
        <v>228</v>
      </c>
      <c r="J154" s="73">
        <f t="shared" si="47"/>
        <v>12</v>
      </c>
      <c r="K154" s="76">
        <f t="shared" si="48"/>
        <v>20</v>
      </c>
      <c r="L154" s="77">
        <f t="shared" si="49"/>
        <v>25</v>
      </c>
      <c r="M154" s="78">
        <f t="shared" si="50"/>
        <v>2.2799999999999998</v>
      </c>
      <c r="N154" s="52">
        <f t="shared" si="42"/>
        <v>5033</v>
      </c>
      <c r="O154" s="86">
        <f t="shared" si="45"/>
        <v>1367</v>
      </c>
      <c r="P154" s="87">
        <f t="shared" si="46"/>
        <v>0.21359375</v>
      </c>
      <c r="Q154" s="46"/>
    </row>
    <row r="155" spans="1:17" ht="12.95" customHeight="1" x14ac:dyDescent="0.2">
      <c r="A155" s="140">
        <f t="shared" si="44"/>
        <v>0.1</v>
      </c>
      <c r="B155" s="141">
        <f t="shared" si="37"/>
        <v>7700</v>
      </c>
      <c r="C155" s="35">
        <v>8930210</v>
      </c>
      <c r="D155" s="157">
        <f t="shared" si="43"/>
        <v>7700</v>
      </c>
      <c r="E155" s="38"/>
      <c r="F155" s="39" t="s">
        <v>660</v>
      </c>
      <c r="G155" s="61">
        <v>20</v>
      </c>
      <c r="H155" s="81">
        <v>0.26</v>
      </c>
      <c r="I155" s="65">
        <v>277</v>
      </c>
      <c r="J155" s="73">
        <f t="shared" si="47"/>
        <v>12</v>
      </c>
      <c r="K155" s="76">
        <f t="shared" si="48"/>
        <v>20</v>
      </c>
      <c r="L155" s="77">
        <f t="shared" si="49"/>
        <v>25</v>
      </c>
      <c r="M155" s="78">
        <f t="shared" si="50"/>
        <v>2.77</v>
      </c>
      <c r="N155" s="52">
        <f t="shared" si="42"/>
        <v>6044</v>
      </c>
      <c r="O155" s="86">
        <f t="shared" si="45"/>
        <v>1656</v>
      </c>
      <c r="P155" s="87">
        <f t="shared" si="46"/>
        <v>0.21506493506493507</v>
      </c>
      <c r="Q155" s="46"/>
    </row>
    <row r="156" spans="1:17" ht="12.95" customHeight="1" x14ac:dyDescent="0.2">
      <c r="A156" s="140">
        <f t="shared" si="44"/>
        <v>0.1</v>
      </c>
      <c r="B156" s="141">
        <f t="shared" si="37"/>
        <v>10000</v>
      </c>
      <c r="C156" s="35">
        <v>8930211</v>
      </c>
      <c r="D156" s="152">
        <f t="shared" si="41"/>
        <v>9700</v>
      </c>
      <c r="E156" s="38"/>
      <c r="F156" s="39" t="s">
        <v>655</v>
      </c>
      <c r="G156" s="61">
        <v>20</v>
      </c>
      <c r="H156" s="81">
        <v>0.26</v>
      </c>
      <c r="I156" s="65">
        <v>362</v>
      </c>
      <c r="J156" s="73">
        <f t="shared" si="47"/>
        <v>12</v>
      </c>
      <c r="K156" s="76">
        <f t="shared" si="48"/>
        <v>20</v>
      </c>
      <c r="L156" s="77">
        <f t="shared" si="49"/>
        <v>25</v>
      </c>
      <c r="M156" s="78">
        <f t="shared" si="50"/>
        <v>3.62</v>
      </c>
      <c r="N156" s="52">
        <f t="shared" si="42"/>
        <v>7797</v>
      </c>
      <c r="O156" s="86">
        <f t="shared" si="45"/>
        <v>2203</v>
      </c>
      <c r="P156" s="87">
        <f t="shared" si="46"/>
        <v>0.2203</v>
      </c>
      <c r="Q156" s="46"/>
    </row>
    <row r="157" spans="1:17" ht="12.95" customHeight="1" x14ac:dyDescent="0.2">
      <c r="A157" s="140">
        <f t="shared" si="44"/>
        <v>0.1</v>
      </c>
      <c r="B157" s="141">
        <f t="shared" si="37"/>
        <v>18600</v>
      </c>
      <c r="C157" s="35">
        <v>8930214</v>
      </c>
      <c r="D157" s="152">
        <f t="shared" si="41"/>
        <v>18200</v>
      </c>
      <c r="E157" s="38"/>
      <c r="F157" s="39" t="s">
        <v>656</v>
      </c>
      <c r="G157" s="61">
        <v>20</v>
      </c>
      <c r="H157" s="81">
        <v>0.26</v>
      </c>
      <c r="I157" s="65">
        <v>676</v>
      </c>
      <c r="J157" s="73">
        <f t="shared" si="47"/>
        <v>20</v>
      </c>
      <c r="K157" s="76">
        <f t="shared" si="48"/>
        <v>20</v>
      </c>
      <c r="L157" s="77">
        <f t="shared" si="49"/>
        <v>25</v>
      </c>
      <c r="M157" s="78">
        <f t="shared" si="50"/>
        <v>6.76</v>
      </c>
      <c r="N157" s="52">
        <f t="shared" si="42"/>
        <v>14493</v>
      </c>
      <c r="O157" s="86">
        <f t="shared" si="45"/>
        <v>4107</v>
      </c>
      <c r="P157" s="87">
        <f t="shared" si="46"/>
        <v>0.22080645161290322</v>
      </c>
      <c r="Q157" s="46"/>
    </row>
    <row r="158" spans="1:17" ht="12.95" customHeight="1" x14ac:dyDescent="0.2">
      <c r="A158" s="140">
        <f t="shared" si="44"/>
        <v>0.1</v>
      </c>
      <c r="B158" s="141">
        <f t="shared" si="37"/>
        <v>5000</v>
      </c>
      <c r="C158" s="35">
        <v>8930220</v>
      </c>
      <c r="D158" s="157">
        <f t="shared" ref="D158:D160" si="51">B158</f>
        <v>5000</v>
      </c>
      <c r="E158" s="38"/>
      <c r="F158" s="39" t="s">
        <v>657</v>
      </c>
      <c r="G158" s="61">
        <v>20</v>
      </c>
      <c r="H158" s="81">
        <v>0.26</v>
      </c>
      <c r="I158" s="65">
        <v>177</v>
      </c>
      <c r="J158" s="73">
        <f t="shared" si="47"/>
        <v>12</v>
      </c>
      <c r="K158" s="76">
        <f t="shared" si="48"/>
        <v>20</v>
      </c>
      <c r="L158" s="77">
        <f t="shared" si="49"/>
        <v>25</v>
      </c>
      <c r="M158" s="78">
        <f t="shared" si="50"/>
        <v>1.77</v>
      </c>
      <c r="N158" s="52">
        <f t="shared" si="42"/>
        <v>3981</v>
      </c>
      <c r="O158" s="86">
        <f t="shared" si="45"/>
        <v>1019</v>
      </c>
      <c r="P158" s="87">
        <f t="shared" si="46"/>
        <v>0.20380000000000001</v>
      </c>
      <c r="Q158" s="46"/>
    </row>
    <row r="159" spans="1:17" ht="12.95" customHeight="1" x14ac:dyDescent="0.2">
      <c r="A159" s="140">
        <f t="shared" si="44"/>
        <v>0.1</v>
      </c>
      <c r="B159" s="141">
        <f t="shared" si="37"/>
        <v>6200</v>
      </c>
      <c r="C159" s="35">
        <v>8930221</v>
      </c>
      <c r="D159" s="157">
        <f t="shared" si="51"/>
        <v>6200</v>
      </c>
      <c r="E159" s="38"/>
      <c r="F159" s="39" t="s">
        <v>658</v>
      </c>
      <c r="G159" s="61">
        <v>20</v>
      </c>
      <c r="H159" s="81">
        <v>0.26</v>
      </c>
      <c r="I159" s="65">
        <v>223</v>
      </c>
      <c r="J159" s="73">
        <f t="shared" si="47"/>
        <v>12</v>
      </c>
      <c r="K159" s="76">
        <f t="shared" si="48"/>
        <v>20</v>
      </c>
      <c r="L159" s="77">
        <f t="shared" si="49"/>
        <v>25</v>
      </c>
      <c r="M159" s="78">
        <f t="shared" si="50"/>
        <v>2.23</v>
      </c>
      <c r="N159" s="52">
        <f t="shared" si="42"/>
        <v>4930</v>
      </c>
      <c r="O159" s="86">
        <f t="shared" si="45"/>
        <v>1270</v>
      </c>
      <c r="P159" s="87">
        <f t="shared" si="46"/>
        <v>0.20483870967741935</v>
      </c>
      <c r="Q159" s="46"/>
    </row>
    <row r="160" spans="1:17" ht="12.95" customHeight="1" x14ac:dyDescent="0.2">
      <c r="A160" s="140">
        <f t="shared" si="44"/>
        <v>0.1</v>
      </c>
      <c r="B160" s="141">
        <f t="shared" si="37"/>
        <v>7700</v>
      </c>
      <c r="C160" s="35">
        <v>8930222</v>
      </c>
      <c r="D160" s="157">
        <f t="shared" si="51"/>
        <v>7700</v>
      </c>
      <c r="E160" s="38"/>
      <c r="F160" s="39" t="s">
        <v>661</v>
      </c>
      <c r="G160" s="61">
        <v>20</v>
      </c>
      <c r="H160" s="81">
        <v>0.26</v>
      </c>
      <c r="I160" s="65">
        <v>279</v>
      </c>
      <c r="J160" s="73">
        <f t="shared" si="47"/>
        <v>12</v>
      </c>
      <c r="K160" s="76">
        <f t="shared" si="48"/>
        <v>20</v>
      </c>
      <c r="L160" s="77">
        <f t="shared" si="49"/>
        <v>25</v>
      </c>
      <c r="M160" s="78">
        <f t="shared" si="50"/>
        <v>2.79</v>
      </c>
      <c r="N160" s="52">
        <f t="shared" si="42"/>
        <v>6085</v>
      </c>
      <c r="O160" s="86">
        <f t="shared" si="45"/>
        <v>1615</v>
      </c>
      <c r="P160" s="87">
        <f t="shared" si="46"/>
        <v>0.20974025974025973</v>
      </c>
      <c r="Q160" s="46"/>
    </row>
    <row r="161" spans="1:17" ht="12.95" customHeight="1" x14ac:dyDescent="0.2">
      <c r="A161" s="140">
        <f t="shared" si="44"/>
        <v>0.1</v>
      </c>
      <c r="B161" s="141">
        <f>CEILING(((I161+J161+M161)*$B$4),100)-200</f>
        <v>14000</v>
      </c>
      <c r="C161" s="35">
        <v>8930223</v>
      </c>
      <c r="D161" s="152">
        <f t="shared" si="41"/>
        <v>13700</v>
      </c>
      <c r="E161" s="38"/>
      <c r="F161" s="39" t="s">
        <v>662</v>
      </c>
      <c r="G161" s="61">
        <v>20</v>
      </c>
      <c r="H161" s="81">
        <v>0.26</v>
      </c>
      <c r="I161" s="65">
        <v>515</v>
      </c>
      <c r="J161" s="73">
        <f t="shared" si="47"/>
        <v>12</v>
      </c>
      <c r="K161" s="76">
        <f t="shared" si="48"/>
        <v>20</v>
      </c>
      <c r="L161" s="77">
        <f t="shared" si="49"/>
        <v>25</v>
      </c>
      <c r="M161" s="78">
        <f t="shared" si="50"/>
        <v>5.15</v>
      </c>
      <c r="N161" s="52">
        <f t="shared" si="42"/>
        <v>10952</v>
      </c>
      <c r="O161" s="86">
        <f t="shared" si="45"/>
        <v>3048</v>
      </c>
      <c r="P161" s="87">
        <f t="shared" si="46"/>
        <v>0.21771428571428572</v>
      </c>
      <c r="Q161" s="46"/>
    </row>
    <row r="162" spans="1:17" ht="12.95" customHeight="1" x14ac:dyDescent="0.2">
      <c r="A162" s="140">
        <f t="shared" si="44"/>
        <v>0.1</v>
      </c>
      <c r="B162" s="141">
        <f t="shared" si="37"/>
        <v>9800</v>
      </c>
      <c r="C162" s="35">
        <v>8930261</v>
      </c>
      <c r="D162" s="157">
        <f t="shared" ref="D162" si="52">B162</f>
        <v>9800</v>
      </c>
      <c r="E162" s="38"/>
      <c r="F162" s="39" t="s">
        <v>663</v>
      </c>
      <c r="G162" s="61">
        <v>20</v>
      </c>
      <c r="H162" s="81">
        <v>0.26</v>
      </c>
      <c r="I162" s="65">
        <v>355</v>
      </c>
      <c r="J162" s="73">
        <f t="shared" si="47"/>
        <v>12</v>
      </c>
      <c r="K162" s="76">
        <f t="shared" si="48"/>
        <v>20</v>
      </c>
      <c r="L162" s="77">
        <f t="shared" si="49"/>
        <v>25</v>
      </c>
      <c r="M162" s="78">
        <f t="shared" si="50"/>
        <v>3.55</v>
      </c>
      <c r="N162" s="52">
        <f t="shared" si="42"/>
        <v>7652</v>
      </c>
      <c r="O162" s="86">
        <f t="shared" si="45"/>
        <v>2148</v>
      </c>
      <c r="P162" s="87">
        <f t="shared" si="46"/>
        <v>0.21918367346938775</v>
      </c>
      <c r="Q162" s="46"/>
    </row>
    <row r="163" spans="1:17" ht="12.95" customHeight="1" x14ac:dyDescent="0.2">
      <c r="A163" s="140">
        <f t="shared" si="44"/>
        <v>0.1</v>
      </c>
      <c r="B163" s="141">
        <f t="shared" si="37"/>
        <v>12400</v>
      </c>
      <c r="C163" s="35">
        <v>8930262</v>
      </c>
      <c r="D163" s="152">
        <f t="shared" si="41"/>
        <v>12100</v>
      </c>
      <c r="E163" s="38"/>
      <c r="F163" s="39" t="s">
        <v>664</v>
      </c>
      <c r="G163" s="61">
        <v>20</v>
      </c>
      <c r="H163" s="81">
        <v>0.26</v>
      </c>
      <c r="I163" s="65">
        <v>453</v>
      </c>
      <c r="J163" s="73">
        <f t="shared" si="47"/>
        <v>12</v>
      </c>
      <c r="K163" s="76">
        <f t="shared" si="48"/>
        <v>20</v>
      </c>
      <c r="L163" s="77">
        <f t="shared" si="49"/>
        <v>25</v>
      </c>
      <c r="M163" s="78">
        <f t="shared" si="50"/>
        <v>4.53</v>
      </c>
      <c r="N163" s="52">
        <f t="shared" si="42"/>
        <v>9674</v>
      </c>
      <c r="O163" s="86">
        <f t="shared" si="45"/>
        <v>2726</v>
      </c>
      <c r="P163" s="87">
        <f t="shared" si="46"/>
        <v>0.21983870967741936</v>
      </c>
      <c r="Q163" s="46"/>
    </row>
    <row r="164" spans="1:17" ht="12.95" customHeight="1" x14ac:dyDescent="0.2">
      <c r="A164" s="140">
        <f t="shared" si="44"/>
        <v>0.1</v>
      </c>
      <c r="B164" s="141">
        <f t="shared" si="37"/>
        <v>14700</v>
      </c>
      <c r="C164" s="35">
        <v>8930263</v>
      </c>
      <c r="D164" s="152">
        <f t="shared" si="41"/>
        <v>14400</v>
      </c>
      <c r="E164" s="38"/>
      <c r="F164" s="39" t="s">
        <v>665</v>
      </c>
      <c r="G164" s="61">
        <v>20</v>
      </c>
      <c r="H164" s="81">
        <v>0.26</v>
      </c>
      <c r="I164" s="65">
        <v>540</v>
      </c>
      <c r="J164" s="73">
        <f t="shared" si="47"/>
        <v>12</v>
      </c>
      <c r="K164" s="76">
        <f t="shared" si="48"/>
        <v>20</v>
      </c>
      <c r="L164" s="77">
        <f t="shared" si="49"/>
        <v>25</v>
      </c>
      <c r="M164" s="78">
        <f t="shared" si="50"/>
        <v>5.4</v>
      </c>
      <c r="N164" s="52">
        <f t="shared" si="42"/>
        <v>11468</v>
      </c>
      <c r="O164" s="86">
        <f t="shared" si="45"/>
        <v>3232</v>
      </c>
      <c r="P164" s="87">
        <f t="shared" si="46"/>
        <v>0.2198639455782313</v>
      </c>
      <c r="Q164" s="46"/>
    </row>
    <row r="165" spans="1:17" ht="12.95" customHeight="1" x14ac:dyDescent="0.2">
      <c r="A165" s="140">
        <f t="shared" si="44"/>
        <v>0.1</v>
      </c>
      <c r="B165" s="141">
        <f t="shared" si="37"/>
        <v>19600</v>
      </c>
      <c r="C165" s="35">
        <v>8930264</v>
      </c>
      <c r="D165" s="152">
        <f t="shared" si="41"/>
        <v>19200</v>
      </c>
      <c r="E165" s="38"/>
      <c r="F165" s="39" t="s">
        <v>666</v>
      </c>
      <c r="G165" s="61">
        <v>20</v>
      </c>
      <c r="H165" s="81">
        <v>0.26</v>
      </c>
      <c r="I165" s="65">
        <v>715</v>
      </c>
      <c r="J165" s="73">
        <f t="shared" si="47"/>
        <v>20</v>
      </c>
      <c r="K165" s="76">
        <f t="shared" si="48"/>
        <v>20</v>
      </c>
      <c r="L165" s="77">
        <f t="shared" si="49"/>
        <v>25</v>
      </c>
      <c r="M165" s="78">
        <f t="shared" si="50"/>
        <v>7.15</v>
      </c>
      <c r="N165" s="52">
        <f t="shared" si="42"/>
        <v>15297</v>
      </c>
      <c r="O165" s="86">
        <f t="shared" si="45"/>
        <v>4303</v>
      </c>
      <c r="P165" s="87">
        <f t="shared" si="46"/>
        <v>0.21954081632653061</v>
      </c>
      <c r="Q165" s="46"/>
    </row>
    <row r="166" spans="1:17" ht="12.95" customHeight="1" x14ac:dyDescent="0.2">
      <c r="A166" s="140">
        <f t="shared" si="44"/>
        <v>0.1</v>
      </c>
      <c r="B166" s="141">
        <f t="shared" si="37"/>
        <v>14800</v>
      </c>
      <c r="C166" s="35">
        <v>8930271</v>
      </c>
      <c r="D166" s="152">
        <f t="shared" si="41"/>
        <v>14500</v>
      </c>
      <c r="E166" s="38"/>
      <c r="F166" s="39" t="s">
        <v>857</v>
      </c>
      <c r="G166" s="61">
        <v>20</v>
      </c>
      <c r="H166" s="81">
        <v>0.26</v>
      </c>
      <c r="I166" s="65">
        <v>542</v>
      </c>
      <c r="J166" s="73">
        <f t="shared" si="47"/>
        <v>12</v>
      </c>
      <c r="K166" s="76">
        <f t="shared" si="48"/>
        <v>20</v>
      </c>
      <c r="L166" s="77">
        <f t="shared" si="49"/>
        <v>25</v>
      </c>
      <c r="M166" s="78">
        <f t="shared" si="50"/>
        <v>5.42</v>
      </c>
      <c r="N166" s="52">
        <f t="shared" si="42"/>
        <v>11509</v>
      </c>
      <c r="O166" s="86">
        <f t="shared" si="45"/>
        <v>3291</v>
      </c>
      <c r="P166" s="87">
        <f t="shared" si="46"/>
        <v>0.22236486486486487</v>
      </c>
      <c r="Q166" s="46"/>
    </row>
    <row r="167" spans="1:17" ht="12.95" customHeight="1" x14ac:dyDescent="0.2">
      <c r="A167" s="140">
        <f t="shared" si="44"/>
        <v>0.1</v>
      </c>
      <c r="B167" s="141">
        <f t="shared" si="37"/>
        <v>18200</v>
      </c>
      <c r="C167" s="35">
        <v>8930272</v>
      </c>
      <c r="D167" s="152">
        <f t="shared" si="41"/>
        <v>17800</v>
      </c>
      <c r="E167" s="38"/>
      <c r="F167" s="39" t="s">
        <v>858</v>
      </c>
      <c r="G167" s="61">
        <v>20</v>
      </c>
      <c r="H167" s="81">
        <v>0.26</v>
      </c>
      <c r="I167" s="65">
        <v>671</v>
      </c>
      <c r="J167" s="73">
        <f t="shared" si="47"/>
        <v>12</v>
      </c>
      <c r="K167" s="76">
        <f t="shared" si="48"/>
        <v>20</v>
      </c>
      <c r="L167" s="77">
        <f t="shared" si="49"/>
        <v>25</v>
      </c>
      <c r="M167" s="78">
        <f t="shared" si="50"/>
        <v>6.71</v>
      </c>
      <c r="N167" s="52">
        <f t="shared" si="42"/>
        <v>14170</v>
      </c>
      <c r="O167" s="86">
        <f t="shared" si="45"/>
        <v>4030</v>
      </c>
      <c r="P167" s="87">
        <f t="shared" si="46"/>
        <v>0.22142857142857142</v>
      </c>
      <c r="Q167" s="46"/>
    </row>
    <row r="168" spans="1:17" ht="12.95" customHeight="1" x14ac:dyDescent="0.2">
      <c r="A168" s="140">
        <f t="shared" si="44"/>
        <v>0.1</v>
      </c>
      <c r="B168" s="141">
        <f t="shared" si="37"/>
        <v>21600</v>
      </c>
      <c r="C168" s="35">
        <v>8930273</v>
      </c>
      <c r="D168" s="152">
        <f t="shared" si="41"/>
        <v>21100</v>
      </c>
      <c r="E168" s="38"/>
      <c r="F168" s="39" t="s">
        <v>859</v>
      </c>
      <c r="G168" s="61">
        <v>20</v>
      </c>
      <c r="H168" s="81">
        <v>0.26</v>
      </c>
      <c r="I168" s="65">
        <v>788</v>
      </c>
      <c r="J168" s="73">
        <f t="shared" si="47"/>
        <v>20</v>
      </c>
      <c r="K168" s="76">
        <f t="shared" si="48"/>
        <v>20</v>
      </c>
      <c r="L168" s="77">
        <f t="shared" si="49"/>
        <v>25</v>
      </c>
      <c r="M168" s="78">
        <f t="shared" si="50"/>
        <v>7.88</v>
      </c>
      <c r="N168" s="52">
        <f t="shared" si="42"/>
        <v>16803</v>
      </c>
      <c r="O168" s="86">
        <f t="shared" si="45"/>
        <v>4797</v>
      </c>
      <c r="P168" s="87">
        <f t="shared" si="46"/>
        <v>0.22208333333333333</v>
      </c>
      <c r="Q168" s="46"/>
    </row>
    <row r="169" spans="1:17" ht="12.95" customHeight="1" x14ac:dyDescent="0.2">
      <c r="A169" s="140">
        <f t="shared" si="44"/>
        <v>0.1</v>
      </c>
      <c r="B169" s="141">
        <f t="shared" si="37"/>
        <v>27900</v>
      </c>
      <c r="C169" s="35">
        <v>8930274</v>
      </c>
      <c r="D169" s="152">
        <f t="shared" si="41"/>
        <v>27300</v>
      </c>
      <c r="E169" s="38"/>
      <c r="F169" s="39" t="s">
        <v>860</v>
      </c>
      <c r="G169" s="61">
        <v>20</v>
      </c>
      <c r="H169" s="81">
        <v>0.26</v>
      </c>
      <c r="I169" s="65">
        <v>1023</v>
      </c>
      <c r="J169" s="73">
        <f t="shared" si="47"/>
        <v>20</v>
      </c>
      <c r="K169" s="76">
        <f t="shared" si="48"/>
        <v>20</v>
      </c>
      <c r="L169" s="77">
        <f t="shared" si="49"/>
        <v>25</v>
      </c>
      <c r="M169" s="78">
        <f t="shared" si="50"/>
        <v>10.23</v>
      </c>
      <c r="N169" s="52">
        <f t="shared" si="42"/>
        <v>21650</v>
      </c>
      <c r="O169" s="86">
        <f t="shared" si="45"/>
        <v>6250</v>
      </c>
      <c r="P169" s="87">
        <f t="shared" si="46"/>
        <v>0.22401433691756273</v>
      </c>
      <c r="Q169" s="46"/>
    </row>
    <row r="170" spans="1:17" ht="12.95" customHeight="1" x14ac:dyDescent="0.2">
      <c r="A170" s="140">
        <f t="shared" si="44"/>
        <v>0.1</v>
      </c>
      <c r="B170" s="141">
        <f t="shared" si="37"/>
        <v>43300</v>
      </c>
      <c r="C170" s="35">
        <v>8930275</v>
      </c>
      <c r="D170" s="152">
        <f t="shared" si="41"/>
        <v>42400</v>
      </c>
      <c r="E170" s="38"/>
      <c r="F170" s="39" t="s">
        <v>861</v>
      </c>
      <c r="G170" s="61">
        <v>20</v>
      </c>
      <c r="H170" s="81">
        <v>0.26</v>
      </c>
      <c r="I170" s="65">
        <v>1594</v>
      </c>
      <c r="J170" s="73">
        <f t="shared" si="47"/>
        <v>25</v>
      </c>
      <c r="K170" s="76">
        <f t="shared" si="48"/>
        <v>25</v>
      </c>
      <c r="L170" s="77">
        <f t="shared" si="49"/>
        <v>25</v>
      </c>
      <c r="M170" s="78">
        <f t="shared" si="50"/>
        <v>15.94</v>
      </c>
      <c r="N170" s="52">
        <f t="shared" si="42"/>
        <v>33564</v>
      </c>
      <c r="O170" s="86">
        <f t="shared" si="45"/>
        <v>9736</v>
      </c>
      <c r="P170" s="87">
        <f t="shared" si="46"/>
        <v>0.22484988452655888</v>
      </c>
      <c r="Q170" s="46"/>
    </row>
    <row r="171" spans="1:17" ht="12.95" customHeight="1" x14ac:dyDescent="0.2">
      <c r="A171" s="140">
        <f t="shared" si="44"/>
        <v>0.1</v>
      </c>
      <c r="B171" s="141">
        <f t="shared" si="37"/>
        <v>21400</v>
      </c>
      <c r="C171" s="35">
        <v>8930282</v>
      </c>
      <c r="D171" s="152">
        <f t="shared" si="41"/>
        <v>20900</v>
      </c>
      <c r="E171" s="38"/>
      <c r="F171" s="39" t="s">
        <v>862</v>
      </c>
      <c r="G171" s="61">
        <v>20</v>
      </c>
      <c r="H171" s="81">
        <v>0.26</v>
      </c>
      <c r="I171" s="65">
        <v>781</v>
      </c>
      <c r="J171" s="73">
        <f t="shared" si="47"/>
        <v>20</v>
      </c>
      <c r="K171" s="76">
        <f t="shared" si="48"/>
        <v>20</v>
      </c>
      <c r="L171" s="77">
        <f t="shared" si="49"/>
        <v>25</v>
      </c>
      <c r="M171" s="78">
        <f t="shared" si="50"/>
        <v>7.81</v>
      </c>
      <c r="N171" s="52">
        <f t="shared" si="42"/>
        <v>16659</v>
      </c>
      <c r="O171" s="86">
        <f t="shared" si="45"/>
        <v>4741</v>
      </c>
      <c r="P171" s="87">
        <f t="shared" si="46"/>
        <v>0.22154205607476635</v>
      </c>
      <c r="Q171" s="46"/>
    </row>
    <row r="172" spans="1:17" ht="12.95" customHeight="1" x14ac:dyDescent="0.2">
      <c r="A172" s="140">
        <f t="shared" si="44"/>
        <v>0.1</v>
      </c>
      <c r="B172" s="141">
        <f t="shared" si="37"/>
        <v>27400</v>
      </c>
      <c r="C172" s="35">
        <v>8930283</v>
      </c>
      <c r="D172" s="152">
        <f t="shared" si="41"/>
        <v>26800</v>
      </c>
      <c r="E172" s="38"/>
      <c r="F172" s="39" t="s">
        <v>863</v>
      </c>
      <c r="G172" s="61">
        <v>20</v>
      </c>
      <c r="H172" s="81">
        <v>0.26</v>
      </c>
      <c r="I172" s="65">
        <v>1005</v>
      </c>
      <c r="J172" s="73">
        <f t="shared" si="47"/>
        <v>20</v>
      </c>
      <c r="K172" s="76">
        <f t="shared" si="48"/>
        <v>20</v>
      </c>
      <c r="L172" s="77">
        <f t="shared" si="49"/>
        <v>25</v>
      </c>
      <c r="M172" s="78">
        <f t="shared" si="50"/>
        <v>10.050000000000001</v>
      </c>
      <c r="N172" s="52">
        <f t="shared" si="42"/>
        <v>21279</v>
      </c>
      <c r="O172" s="86">
        <f t="shared" si="45"/>
        <v>6121</v>
      </c>
      <c r="P172" s="87">
        <f t="shared" si="46"/>
        <v>0.2233941605839416</v>
      </c>
      <c r="Q172" s="46"/>
    </row>
    <row r="173" spans="1:17" ht="12.95" customHeight="1" x14ac:dyDescent="0.2">
      <c r="A173" s="140">
        <f t="shared" si="44"/>
        <v>0.1</v>
      </c>
      <c r="B173" s="141">
        <f t="shared" si="37"/>
        <v>33800</v>
      </c>
      <c r="C173" s="35">
        <v>8930284</v>
      </c>
      <c r="D173" s="152">
        <f t="shared" si="41"/>
        <v>33100</v>
      </c>
      <c r="E173" s="38"/>
      <c r="F173" s="39" t="s">
        <v>864</v>
      </c>
      <c r="G173" s="61">
        <v>20</v>
      </c>
      <c r="H173" s="81">
        <v>0.26</v>
      </c>
      <c r="I173" s="65">
        <v>1244</v>
      </c>
      <c r="J173" s="73">
        <f t="shared" si="47"/>
        <v>20</v>
      </c>
      <c r="K173" s="76">
        <f t="shared" si="48"/>
        <v>20</v>
      </c>
      <c r="L173" s="77">
        <f t="shared" si="49"/>
        <v>25</v>
      </c>
      <c r="M173" s="78">
        <f t="shared" si="50"/>
        <v>12.44</v>
      </c>
      <c r="N173" s="52">
        <f t="shared" si="42"/>
        <v>26208</v>
      </c>
      <c r="O173" s="86">
        <f t="shared" si="45"/>
        <v>7592</v>
      </c>
      <c r="P173" s="87">
        <f t="shared" si="46"/>
        <v>0.22461538461538461</v>
      </c>
      <c r="Q173" s="46"/>
    </row>
    <row r="174" spans="1:17" ht="12.95" customHeight="1" x14ac:dyDescent="0.2">
      <c r="A174" s="140">
        <f t="shared" si="44"/>
        <v>0.1</v>
      </c>
      <c r="B174" s="141">
        <f t="shared" si="37"/>
        <v>51500</v>
      </c>
      <c r="C174" s="35">
        <v>8930285</v>
      </c>
      <c r="D174" s="152">
        <f t="shared" si="41"/>
        <v>50400</v>
      </c>
      <c r="E174" s="38"/>
      <c r="F174" s="39" t="s">
        <v>865</v>
      </c>
      <c r="G174" s="61">
        <v>20</v>
      </c>
      <c r="H174" s="81">
        <v>0.26</v>
      </c>
      <c r="I174" s="65">
        <v>1901</v>
      </c>
      <c r="J174" s="73">
        <f t="shared" si="47"/>
        <v>25</v>
      </c>
      <c r="K174" s="76">
        <f t="shared" si="48"/>
        <v>25</v>
      </c>
      <c r="L174" s="77">
        <f t="shared" si="49"/>
        <v>25</v>
      </c>
      <c r="M174" s="78">
        <f t="shared" si="50"/>
        <v>19.010000000000002</v>
      </c>
      <c r="N174" s="52">
        <f t="shared" si="42"/>
        <v>39896</v>
      </c>
      <c r="O174" s="86">
        <f t="shared" si="45"/>
        <v>11604</v>
      </c>
      <c r="P174" s="87">
        <f t="shared" si="46"/>
        <v>0.22532038834951457</v>
      </c>
      <c r="Q174" s="46"/>
    </row>
    <row r="175" spans="1:17" ht="12.95" customHeight="1" x14ac:dyDescent="0.2">
      <c r="A175" s="140">
        <f t="shared" si="44"/>
        <v>0.1</v>
      </c>
      <c r="B175" s="141">
        <f>CEILING(((I175+J175+M175)*$B$4),100)</f>
        <v>1000</v>
      </c>
      <c r="C175" s="35">
        <v>8930308</v>
      </c>
      <c r="D175" s="157">
        <f t="shared" ref="D175:D198" si="53">B175</f>
        <v>1000</v>
      </c>
      <c r="E175" s="38"/>
      <c r="F175" s="39" t="s">
        <v>208</v>
      </c>
      <c r="G175" s="61">
        <v>20</v>
      </c>
      <c r="H175" s="81">
        <v>0.26</v>
      </c>
      <c r="I175" s="65">
        <v>23</v>
      </c>
      <c r="J175" s="73">
        <f t="shared" si="47"/>
        <v>12</v>
      </c>
      <c r="K175" s="76">
        <f t="shared" si="48"/>
        <v>20</v>
      </c>
      <c r="L175" s="77">
        <f t="shared" si="49"/>
        <v>25</v>
      </c>
      <c r="M175" s="78">
        <f t="shared" si="50"/>
        <v>0.23</v>
      </c>
      <c r="N175" s="52">
        <f t="shared" si="42"/>
        <v>805</v>
      </c>
      <c r="O175" s="86">
        <f t="shared" si="45"/>
        <v>195</v>
      </c>
      <c r="P175" s="87">
        <f t="shared" si="46"/>
        <v>0.19500000000000001</v>
      </c>
      <c r="Q175" s="46"/>
    </row>
    <row r="176" spans="1:17" ht="12.95" customHeight="1" x14ac:dyDescent="0.2">
      <c r="A176" s="140">
        <f t="shared" si="44"/>
        <v>0.1</v>
      </c>
      <c r="B176" s="141">
        <f>CEILING(((I176+J176+M176)*$B$4),100)</f>
        <v>1000</v>
      </c>
      <c r="C176" s="35">
        <v>8930312</v>
      </c>
      <c r="D176" s="157">
        <f t="shared" si="53"/>
        <v>1000</v>
      </c>
      <c r="E176" s="38"/>
      <c r="F176" s="39" t="s">
        <v>209</v>
      </c>
      <c r="G176" s="61">
        <v>20</v>
      </c>
      <c r="H176" s="81">
        <v>0.26</v>
      </c>
      <c r="I176" s="65">
        <v>24</v>
      </c>
      <c r="J176" s="73">
        <f t="shared" si="47"/>
        <v>12</v>
      </c>
      <c r="K176" s="76">
        <f t="shared" si="48"/>
        <v>20</v>
      </c>
      <c r="L176" s="77">
        <f t="shared" si="49"/>
        <v>25</v>
      </c>
      <c r="M176" s="78">
        <f t="shared" si="50"/>
        <v>0.24</v>
      </c>
      <c r="N176" s="52">
        <f t="shared" si="42"/>
        <v>825</v>
      </c>
      <c r="O176" s="86">
        <f t="shared" si="45"/>
        <v>175</v>
      </c>
      <c r="P176" s="87">
        <f t="shared" si="46"/>
        <v>0.17499999999999999</v>
      </c>
      <c r="Q176" s="46"/>
    </row>
    <row r="177" spans="1:17" ht="12.95" customHeight="1" x14ac:dyDescent="0.2">
      <c r="A177" s="140">
        <f t="shared" si="44"/>
        <v>0.1</v>
      </c>
      <c r="B177" s="141">
        <f>CEILING(((I177+J177+M177)*$B$4),100)</f>
        <v>1300</v>
      </c>
      <c r="C177" s="35">
        <v>8930319</v>
      </c>
      <c r="D177" s="157">
        <f t="shared" si="53"/>
        <v>1300</v>
      </c>
      <c r="E177" s="38"/>
      <c r="F177" s="39" t="s">
        <v>210</v>
      </c>
      <c r="G177" s="61">
        <v>20</v>
      </c>
      <c r="H177" s="81">
        <v>0.26</v>
      </c>
      <c r="I177" s="65">
        <v>36</v>
      </c>
      <c r="J177" s="73">
        <f t="shared" si="47"/>
        <v>12</v>
      </c>
      <c r="K177" s="76">
        <f t="shared" si="48"/>
        <v>20</v>
      </c>
      <c r="L177" s="77">
        <f t="shared" si="49"/>
        <v>25</v>
      </c>
      <c r="M177" s="78">
        <f t="shared" si="50"/>
        <v>0.36</v>
      </c>
      <c r="N177" s="52">
        <f t="shared" si="42"/>
        <v>1073</v>
      </c>
      <c r="O177" s="86">
        <f t="shared" si="45"/>
        <v>227</v>
      </c>
      <c r="P177" s="87">
        <f t="shared" si="46"/>
        <v>0.17461538461538462</v>
      </c>
      <c r="Q177" s="46"/>
    </row>
    <row r="178" spans="1:17" ht="12.95" customHeight="1" x14ac:dyDescent="0.2">
      <c r="A178" s="140">
        <f t="shared" si="44"/>
        <v>0.1</v>
      </c>
      <c r="B178" s="141">
        <f>CEILING(((I178+J178+M178)*$B$4),100)</f>
        <v>1700</v>
      </c>
      <c r="C178" s="35">
        <v>8930325</v>
      </c>
      <c r="D178" s="157">
        <f t="shared" si="53"/>
        <v>1700</v>
      </c>
      <c r="E178" s="38"/>
      <c r="F178" s="39" t="s">
        <v>211</v>
      </c>
      <c r="G178" s="61">
        <v>20</v>
      </c>
      <c r="H178" s="81">
        <v>0.26</v>
      </c>
      <c r="I178" s="65">
        <v>49</v>
      </c>
      <c r="J178" s="73">
        <f t="shared" si="47"/>
        <v>12</v>
      </c>
      <c r="K178" s="76">
        <f t="shared" si="48"/>
        <v>20</v>
      </c>
      <c r="L178" s="77">
        <f t="shared" si="49"/>
        <v>25</v>
      </c>
      <c r="M178" s="78">
        <f t="shared" si="50"/>
        <v>0.49</v>
      </c>
      <c r="N178" s="52">
        <f t="shared" si="42"/>
        <v>1341</v>
      </c>
      <c r="O178" s="86">
        <f t="shared" si="45"/>
        <v>359</v>
      </c>
      <c r="P178" s="87">
        <f t="shared" si="46"/>
        <v>0.2111764705882353</v>
      </c>
      <c r="Q178" s="46"/>
    </row>
    <row r="179" spans="1:17" ht="12.95" customHeight="1" x14ac:dyDescent="0.2">
      <c r="A179" s="140">
        <f t="shared" si="44"/>
        <v>0.1</v>
      </c>
      <c r="B179" s="141">
        <f t="shared" ref="B179:B243" si="54">CEILING(((I179+J179+M179)*$B$4),100)-100</f>
        <v>2000</v>
      </c>
      <c r="C179" s="35">
        <v>8930331</v>
      </c>
      <c r="D179" s="157">
        <f t="shared" si="53"/>
        <v>2000</v>
      </c>
      <c r="E179" s="38"/>
      <c r="F179" s="137" t="s">
        <v>604</v>
      </c>
      <c r="G179" s="61">
        <v>20</v>
      </c>
      <c r="H179" s="81">
        <v>0.26</v>
      </c>
      <c r="I179" s="65">
        <v>63</v>
      </c>
      <c r="J179" s="73">
        <f t="shared" si="47"/>
        <v>12</v>
      </c>
      <c r="K179" s="76">
        <f t="shared" si="48"/>
        <v>20</v>
      </c>
      <c r="L179" s="77">
        <f t="shared" si="49"/>
        <v>25</v>
      </c>
      <c r="M179" s="78">
        <f t="shared" si="50"/>
        <v>0.63</v>
      </c>
      <c r="N179" s="52">
        <f t="shared" si="42"/>
        <v>1630</v>
      </c>
      <c r="O179" s="86">
        <f t="shared" si="45"/>
        <v>370</v>
      </c>
      <c r="P179" s="87">
        <f t="shared" si="46"/>
        <v>0.185</v>
      </c>
      <c r="Q179" s="46"/>
    </row>
    <row r="180" spans="1:17" ht="12.95" customHeight="1" x14ac:dyDescent="0.2">
      <c r="A180" s="140">
        <f t="shared" si="44"/>
        <v>0.1</v>
      </c>
      <c r="B180" s="141">
        <f>CEILING(((I180+J180+M180)*$B$4),100)</f>
        <v>2200</v>
      </c>
      <c r="C180" s="35">
        <v>8930332</v>
      </c>
      <c r="D180" s="157">
        <f t="shared" si="53"/>
        <v>2200</v>
      </c>
      <c r="E180" s="182" t="s">
        <v>605</v>
      </c>
      <c r="F180" s="183"/>
      <c r="G180" s="61">
        <v>20</v>
      </c>
      <c r="H180" s="81">
        <v>0.26</v>
      </c>
      <c r="I180" s="65">
        <v>68</v>
      </c>
      <c r="J180" s="73">
        <f t="shared" si="47"/>
        <v>12</v>
      </c>
      <c r="K180" s="76">
        <f t="shared" si="48"/>
        <v>20</v>
      </c>
      <c r="L180" s="77">
        <f t="shared" si="49"/>
        <v>25</v>
      </c>
      <c r="M180" s="78">
        <f t="shared" si="50"/>
        <v>0.68</v>
      </c>
      <c r="N180" s="52">
        <f t="shared" si="42"/>
        <v>1733</v>
      </c>
      <c r="O180" s="86">
        <f t="shared" si="45"/>
        <v>467</v>
      </c>
      <c r="P180" s="87">
        <f t="shared" si="46"/>
        <v>0.21227272727272728</v>
      </c>
      <c r="Q180" s="46"/>
    </row>
    <row r="181" spans="1:17" ht="12.95" customHeight="1" x14ac:dyDescent="0.2">
      <c r="A181" s="140">
        <f t="shared" si="44"/>
        <v>0.1</v>
      </c>
      <c r="B181" s="141">
        <f t="shared" si="54"/>
        <v>2400</v>
      </c>
      <c r="C181" s="35">
        <v>8930341</v>
      </c>
      <c r="D181" s="157">
        <f t="shared" si="53"/>
        <v>2400</v>
      </c>
      <c r="E181" s="184" t="s">
        <v>606</v>
      </c>
      <c r="F181" s="185"/>
      <c r="G181" s="61">
        <v>20</v>
      </c>
      <c r="H181" s="81">
        <v>0.26</v>
      </c>
      <c r="I181" s="65">
        <v>79</v>
      </c>
      <c r="J181" s="73">
        <f t="shared" si="47"/>
        <v>12</v>
      </c>
      <c r="K181" s="76">
        <f t="shared" si="48"/>
        <v>20</v>
      </c>
      <c r="L181" s="77">
        <f t="shared" si="49"/>
        <v>25</v>
      </c>
      <c r="M181" s="78">
        <f t="shared" si="50"/>
        <v>0.79</v>
      </c>
      <c r="N181" s="52">
        <f t="shared" si="42"/>
        <v>1960</v>
      </c>
      <c r="O181" s="86">
        <f t="shared" si="45"/>
        <v>440</v>
      </c>
      <c r="P181" s="87">
        <f t="shared" si="46"/>
        <v>0.18333333333333332</v>
      </c>
      <c r="Q181" s="46"/>
    </row>
    <row r="182" spans="1:17" ht="12.95" customHeight="1" x14ac:dyDescent="0.2">
      <c r="A182" s="140">
        <f t="shared" si="44"/>
        <v>0.1</v>
      </c>
      <c r="B182" s="141">
        <f>CEILING(((I182+J182+M182)*$B$4),100)</f>
        <v>2900</v>
      </c>
      <c r="C182" s="35">
        <v>8930342</v>
      </c>
      <c r="D182" s="157">
        <f t="shared" si="53"/>
        <v>2900</v>
      </c>
      <c r="E182" s="184" t="s">
        <v>607</v>
      </c>
      <c r="F182" s="186"/>
      <c r="G182" s="61">
        <v>20</v>
      </c>
      <c r="H182" s="81">
        <v>0.26</v>
      </c>
      <c r="I182" s="65">
        <v>94</v>
      </c>
      <c r="J182" s="73">
        <f t="shared" si="47"/>
        <v>12</v>
      </c>
      <c r="K182" s="76">
        <f t="shared" si="48"/>
        <v>20</v>
      </c>
      <c r="L182" s="77">
        <f t="shared" si="49"/>
        <v>25</v>
      </c>
      <c r="M182" s="78">
        <f t="shared" si="50"/>
        <v>0.94</v>
      </c>
      <c r="N182" s="52">
        <f t="shared" si="42"/>
        <v>2269</v>
      </c>
      <c r="O182" s="86">
        <f t="shared" si="45"/>
        <v>631</v>
      </c>
      <c r="P182" s="87">
        <f t="shared" si="46"/>
        <v>0.21758620689655173</v>
      </c>
      <c r="Q182" s="46"/>
    </row>
    <row r="183" spans="1:17" ht="12.95" customHeight="1" x14ac:dyDescent="0.2">
      <c r="A183" s="140">
        <f t="shared" si="44"/>
        <v>0.1</v>
      </c>
      <c r="B183" s="141">
        <f>CEILING(((I183+J183+M183)*$B$4),100)</f>
        <v>700</v>
      </c>
      <c r="C183" s="35">
        <v>8930410</v>
      </c>
      <c r="D183" s="157">
        <f t="shared" si="53"/>
        <v>700</v>
      </c>
      <c r="E183" s="38"/>
      <c r="F183" s="39" t="s">
        <v>41</v>
      </c>
      <c r="G183" s="61">
        <v>20</v>
      </c>
      <c r="H183" s="81">
        <v>0.26</v>
      </c>
      <c r="I183" s="65">
        <v>12</v>
      </c>
      <c r="J183" s="73">
        <f t="shared" si="47"/>
        <v>12</v>
      </c>
      <c r="K183" s="76">
        <f t="shared" si="48"/>
        <v>20</v>
      </c>
      <c r="L183" s="77">
        <f t="shared" si="49"/>
        <v>25</v>
      </c>
      <c r="M183" s="78">
        <f t="shared" si="50"/>
        <v>0.12</v>
      </c>
      <c r="N183" s="52">
        <f t="shared" si="42"/>
        <v>578</v>
      </c>
      <c r="O183" s="86">
        <f t="shared" si="45"/>
        <v>122</v>
      </c>
      <c r="P183" s="87">
        <f t="shared" si="46"/>
        <v>0.17428571428571429</v>
      </c>
      <c r="Q183" s="46"/>
    </row>
    <row r="184" spans="1:17" ht="12.95" customHeight="1" x14ac:dyDescent="0.2">
      <c r="A184" s="140">
        <f t="shared" si="44"/>
        <v>0.1</v>
      </c>
      <c r="B184" s="141">
        <f>CEILING(((I184+J184+M184)*$B$4),100)</f>
        <v>700</v>
      </c>
      <c r="C184" s="35">
        <v>8930412</v>
      </c>
      <c r="D184" s="157">
        <f t="shared" si="53"/>
        <v>700</v>
      </c>
      <c r="E184" s="38"/>
      <c r="F184" s="39" t="s">
        <v>42</v>
      </c>
      <c r="G184" s="61">
        <v>20</v>
      </c>
      <c r="H184" s="81">
        <v>0.26</v>
      </c>
      <c r="I184" s="65">
        <v>13</v>
      </c>
      <c r="J184" s="73">
        <f t="shared" si="47"/>
        <v>12</v>
      </c>
      <c r="K184" s="76">
        <f t="shared" si="48"/>
        <v>20</v>
      </c>
      <c r="L184" s="77">
        <f t="shared" si="49"/>
        <v>25</v>
      </c>
      <c r="M184" s="78">
        <f t="shared" si="50"/>
        <v>0.13</v>
      </c>
      <c r="N184" s="52">
        <f t="shared" si="42"/>
        <v>599</v>
      </c>
      <c r="O184" s="86">
        <f t="shared" si="45"/>
        <v>101</v>
      </c>
      <c r="P184" s="87">
        <f t="shared" si="46"/>
        <v>0.14428571428571429</v>
      </c>
      <c r="Q184" s="46"/>
    </row>
    <row r="185" spans="1:17" ht="12.95" customHeight="1" x14ac:dyDescent="0.2">
      <c r="A185" s="140">
        <f t="shared" si="44"/>
        <v>0.1</v>
      </c>
      <c r="B185" s="141">
        <f>CEILING(((I185+J185+M185)*$B$4),100)</f>
        <v>800</v>
      </c>
      <c r="C185" s="35">
        <v>8930413</v>
      </c>
      <c r="D185" s="157">
        <f t="shared" si="53"/>
        <v>800</v>
      </c>
      <c r="E185" s="38"/>
      <c r="F185" s="39" t="s">
        <v>43</v>
      </c>
      <c r="G185" s="61">
        <v>20</v>
      </c>
      <c r="H185" s="81">
        <v>0.26</v>
      </c>
      <c r="I185" s="65">
        <v>16</v>
      </c>
      <c r="J185" s="73">
        <f t="shared" si="47"/>
        <v>12</v>
      </c>
      <c r="K185" s="76">
        <f t="shared" si="48"/>
        <v>20</v>
      </c>
      <c r="L185" s="77">
        <f t="shared" si="49"/>
        <v>25</v>
      </c>
      <c r="M185" s="78">
        <f t="shared" si="50"/>
        <v>0.16</v>
      </c>
      <c r="N185" s="52">
        <f t="shared" si="42"/>
        <v>660</v>
      </c>
      <c r="O185" s="86">
        <f t="shared" si="45"/>
        <v>140</v>
      </c>
      <c r="P185" s="87">
        <f t="shared" si="46"/>
        <v>0.17499999999999999</v>
      </c>
      <c r="Q185" s="46"/>
    </row>
    <row r="186" spans="1:17" ht="12.95" customHeight="1" x14ac:dyDescent="0.2">
      <c r="A186" s="140">
        <f t="shared" si="44"/>
        <v>0.1</v>
      </c>
      <c r="B186" s="141">
        <f>CEILING(((I186+J186+M186)*$B$4),100)</f>
        <v>900</v>
      </c>
      <c r="C186" s="35">
        <v>8930419</v>
      </c>
      <c r="D186" s="157">
        <f t="shared" si="53"/>
        <v>900</v>
      </c>
      <c r="E186" s="38"/>
      <c r="F186" s="39" t="s">
        <v>44</v>
      </c>
      <c r="G186" s="61">
        <v>20</v>
      </c>
      <c r="H186" s="81">
        <v>0.26</v>
      </c>
      <c r="I186" s="65">
        <v>20</v>
      </c>
      <c r="J186" s="73">
        <f t="shared" si="47"/>
        <v>12</v>
      </c>
      <c r="K186" s="76">
        <f t="shared" si="48"/>
        <v>20</v>
      </c>
      <c r="L186" s="77">
        <f t="shared" si="49"/>
        <v>25</v>
      </c>
      <c r="M186" s="78">
        <f t="shared" si="50"/>
        <v>0.2</v>
      </c>
      <c r="N186" s="52">
        <f t="shared" si="42"/>
        <v>743</v>
      </c>
      <c r="O186" s="86">
        <f t="shared" si="45"/>
        <v>157</v>
      </c>
      <c r="P186" s="87">
        <f t="shared" si="46"/>
        <v>0.17444444444444446</v>
      </c>
      <c r="Q186" s="46"/>
    </row>
    <row r="187" spans="1:17" ht="12.95" customHeight="1" x14ac:dyDescent="0.2">
      <c r="A187" s="140">
        <f t="shared" si="44"/>
        <v>0.1</v>
      </c>
      <c r="B187" s="141">
        <f>CEILING(((I187+J187+M187)*$B$4),100)</f>
        <v>900</v>
      </c>
      <c r="C187" s="35">
        <v>8930425</v>
      </c>
      <c r="D187" s="157">
        <f t="shared" si="53"/>
        <v>900</v>
      </c>
      <c r="E187" s="38"/>
      <c r="F187" s="39" t="s">
        <v>45</v>
      </c>
      <c r="G187" s="61">
        <v>20</v>
      </c>
      <c r="H187" s="81">
        <v>0.26</v>
      </c>
      <c r="I187" s="65">
        <v>20</v>
      </c>
      <c r="J187" s="73">
        <f t="shared" si="47"/>
        <v>12</v>
      </c>
      <c r="K187" s="76">
        <f t="shared" si="48"/>
        <v>20</v>
      </c>
      <c r="L187" s="77">
        <f t="shared" si="49"/>
        <v>25</v>
      </c>
      <c r="M187" s="78">
        <f t="shared" si="50"/>
        <v>0.2</v>
      </c>
      <c r="N187" s="52">
        <f t="shared" si="42"/>
        <v>743</v>
      </c>
      <c r="O187" s="86">
        <f t="shared" si="45"/>
        <v>157</v>
      </c>
      <c r="P187" s="87">
        <f t="shared" si="46"/>
        <v>0.17444444444444446</v>
      </c>
      <c r="Q187" s="46"/>
    </row>
    <row r="188" spans="1:17" ht="12.95" customHeight="1" x14ac:dyDescent="0.2">
      <c r="A188" s="140">
        <f t="shared" si="44"/>
        <v>0.1</v>
      </c>
      <c r="B188" s="141">
        <f>CEILING(((I188+J188+M188)*$B$4),100)</f>
        <v>1300</v>
      </c>
      <c r="C188" s="35">
        <v>8930602</v>
      </c>
      <c r="D188" s="157">
        <f t="shared" si="53"/>
        <v>1300</v>
      </c>
      <c r="E188" s="38"/>
      <c r="F188" s="39" t="s">
        <v>298</v>
      </c>
      <c r="G188" s="61">
        <v>20</v>
      </c>
      <c r="H188" s="81">
        <v>0.26</v>
      </c>
      <c r="I188" s="65">
        <v>36</v>
      </c>
      <c r="J188" s="73">
        <f t="shared" si="47"/>
        <v>12</v>
      </c>
      <c r="K188" s="76">
        <f t="shared" si="48"/>
        <v>20</v>
      </c>
      <c r="L188" s="77">
        <f t="shared" si="49"/>
        <v>25</v>
      </c>
      <c r="M188" s="78">
        <f t="shared" si="50"/>
        <v>0.36</v>
      </c>
      <c r="N188" s="52">
        <f t="shared" si="42"/>
        <v>1073</v>
      </c>
      <c r="O188" s="86">
        <f t="shared" si="45"/>
        <v>227</v>
      </c>
      <c r="P188" s="87">
        <f t="shared" si="46"/>
        <v>0.17461538461538462</v>
      </c>
      <c r="Q188" s="46"/>
    </row>
    <row r="189" spans="1:17" ht="12.95" customHeight="1" x14ac:dyDescent="0.2">
      <c r="A189" s="140">
        <f t="shared" si="44"/>
        <v>0.1</v>
      </c>
      <c r="B189" s="141">
        <f>CEILING(((I189+J189+M189)*$B$4),100)</f>
        <v>1300</v>
      </c>
      <c r="C189" s="35">
        <v>8930603</v>
      </c>
      <c r="D189" s="157">
        <f t="shared" si="53"/>
        <v>1300</v>
      </c>
      <c r="E189" s="38"/>
      <c r="F189" s="39" t="s">
        <v>299</v>
      </c>
      <c r="G189" s="61">
        <v>20</v>
      </c>
      <c r="H189" s="81">
        <v>0.26</v>
      </c>
      <c r="I189" s="65">
        <v>36</v>
      </c>
      <c r="J189" s="73">
        <f t="shared" si="47"/>
        <v>12</v>
      </c>
      <c r="K189" s="76">
        <f t="shared" si="48"/>
        <v>20</v>
      </c>
      <c r="L189" s="77">
        <f t="shared" si="49"/>
        <v>25</v>
      </c>
      <c r="M189" s="78">
        <f t="shared" si="50"/>
        <v>0.36</v>
      </c>
      <c r="N189" s="52">
        <f t="shared" si="42"/>
        <v>1073</v>
      </c>
      <c r="O189" s="86">
        <f t="shared" si="45"/>
        <v>227</v>
      </c>
      <c r="P189" s="87">
        <f t="shared" si="46"/>
        <v>0.17461538461538462</v>
      </c>
      <c r="Q189" s="46"/>
    </row>
    <row r="190" spans="1:17" ht="12.95" customHeight="1" x14ac:dyDescent="0.2">
      <c r="A190" s="140">
        <f t="shared" si="44"/>
        <v>0.1</v>
      </c>
      <c r="B190" s="141">
        <f>CEILING(((I190+J190+M190)*$B$4),100)</f>
        <v>1300</v>
      </c>
      <c r="C190" s="35">
        <v>8930604</v>
      </c>
      <c r="D190" s="157">
        <f t="shared" si="53"/>
        <v>1300</v>
      </c>
      <c r="E190" s="38"/>
      <c r="F190" s="39" t="s">
        <v>300</v>
      </c>
      <c r="G190" s="61">
        <v>20</v>
      </c>
      <c r="H190" s="81">
        <v>0.26</v>
      </c>
      <c r="I190" s="65">
        <v>36</v>
      </c>
      <c r="J190" s="73">
        <f t="shared" si="47"/>
        <v>12</v>
      </c>
      <c r="K190" s="76">
        <f t="shared" si="48"/>
        <v>20</v>
      </c>
      <c r="L190" s="77">
        <f t="shared" si="49"/>
        <v>25</v>
      </c>
      <c r="M190" s="78">
        <f t="shared" si="50"/>
        <v>0.36</v>
      </c>
      <c r="N190" s="52">
        <f t="shared" si="42"/>
        <v>1073</v>
      </c>
      <c r="O190" s="86">
        <f t="shared" si="45"/>
        <v>227</v>
      </c>
      <c r="P190" s="87">
        <f t="shared" si="46"/>
        <v>0.17461538461538462</v>
      </c>
      <c r="Q190" s="46"/>
    </row>
    <row r="191" spans="1:17" ht="12.95" customHeight="1" x14ac:dyDescent="0.2">
      <c r="A191" s="140">
        <f t="shared" si="44"/>
        <v>0.1</v>
      </c>
      <c r="B191" s="141">
        <f>CEILING(((I191+J191+M191)*$B$4),100)</f>
        <v>1300</v>
      </c>
      <c r="C191" s="35">
        <v>8930605</v>
      </c>
      <c r="D191" s="157">
        <f t="shared" si="53"/>
        <v>1300</v>
      </c>
      <c r="E191" s="38"/>
      <c r="F191" s="39" t="s">
        <v>301</v>
      </c>
      <c r="G191" s="61">
        <v>20</v>
      </c>
      <c r="H191" s="81">
        <v>0.26</v>
      </c>
      <c r="I191" s="65">
        <v>36</v>
      </c>
      <c r="J191" s="73">
        <f t="shared" si="47"/>
        <v>12</v>
      </c>
      <c r="K191" s="76">
        <f t="shared" si="48"/>
        <v>20</v>
      </c>
      <c r="L191" s="77">
        <f t="shared" si="49"/>
        <v>25</v>
      </c>
      <c r="M191" s="78">
        <f t="shared" si="50"/>
        <v>0.36</v>
      </c>
      <c r="N191" s="52">
        <f t="shared" si="42"/>
        <v>1073</v>
      </c>
      <c r="O191" s="86">
        <f t="shared" si="45"/>
        <v>227</v>
      </c>
      <c r="P191" s="87">
        <f t="shared" si="46"/>
        <v>0.17461538461538462</v>
      </c>
      <c r="Q191" s="46"/>
    </row>
    <row r="192" spans="1:17" ht="12.95" customHeight="1" x14ac:dyDescent="0.2">
      <c r="A192" s="140">
        <f t="shared" si="44"/>
        <v>0.1</v>
      </c>
      <c r="B192" s="141">
        <f>CEILING(((I192+J192+M192)*$B$4),100)</f>
        <v>1300</v>
      </c>
      <c r="C192" s="35">
        <v>8930606</v>
      </c>
      <c r="D192" s="157">
        <f t="shared" si="53"/>
        <v>1300</v>
      </c>
      <c r="E192" s="38"/>
      <c r="F192" s="39" t="s">
        <v>302</v>
      </c>
      <c r="G192" s="61">
        <v>20</v>
      </c>
      <c r="H192" s="81">
        <v>0.26</v>
      </c>
      <c r="I192" s="65">
        <v>36</v>
      </c>
      <c r="J192" s="73">
        <f t="shared" si="47"/>
        <v>12</v>
      </c>
      <c r="K192" s="76">
        <f t="shared" si="48"/>
        <v>20</v>
      </c>
      <c r="L192" s="77">
        <f t="shared" si="49"/>
        <v>25</v>
      </c>
      <c r="M192" s="78">
        <f t="shared" si="50"/>
        <v>0.36</v>
      </c>
      <c r="N192" s="52">
        <f t="shared" si="42"/>
        <v>1073</v>
      </c>
      <c r="O192" s="86">
        <f t="shared" si="45"/>
        <v>227</v>
      </c>
      <c r="P192" s="87">
        <f t="shared" si="46"/>
        <v>0.17461538461538462</v>
      </c>
      <c r="Q192" s="46"/>
    </row>
    <row r="193" spans="1:17" ht="12.95" customHeight="1" x14ac:dyDescent="0.2">
      <c r="A193" s="140">
        <f t="shared" si="44"/>
        <v>0.1</v>
      </c>
      <c r="B193" s="141">
        <f>CEILING(((I193+J193+M193)*$B$4),100)</f>
        <v>1300</v>
      </c>
      <c r="C193" s="35">
        <v>8930608</v>
      </c>
      <c r="D193" s="157">
        <f t="shared" si="53"/>
        <v>1300</v>
      </c>
      <c r="E193" s="38"/>
      <c r="F193" s="39" t="s">
        <v>303</v>
      </c>
      <c r="G193" s="61">
        <v>20</v>
      </c>
      <c r="H193" s="81">
        <v>0.26</v>
      </c>
      <c r="I193" s="65">
        <v>36</v>
      </c>
      <c r="J193" s="73">
        <f t="shared" si="47"/>
        <v>12</v>
      </c>
      <c r="K193" s="76">
        <f t="shared" si="48"/>
        <v>20</v>
      </c>
      <c r="L193" s="77">
        <f t="shared" si="49"/>
        <v>25</v>
      </c>
      <c r="M193" s="78">
        <f t="shared" si="50"/>
        <v>0.36</v>
      </c>
      <c r="N193" s="52">
        <f t="shared" si="42"/>
        <v>1073</v>
      </c>
      <c r="O193" s="86">
        <f t="shared" si="45"/>
        <v>227</v>
      </c>
      <c r="P193" s="87">
        <f t="shared" si="46"/>
        <v>0.17461538461538462</v>
      </c>
      <c r="Q193" s="46"/>
    </row>
    <row r="194" spans="1:17" ht="12.95" customHeight="1" x14ac:dyDescent="0.2">
      <c r="A194" s="140">
        <v>0.1</v>
      </c>
      <c r="B194" s="141">
        <f>CEILING((B195/6),100)+100</f>
        <v>900</v>
      </c>
      <c r="C194" s="35">
        <v>8940001</v>
      </c>
      <c r="D194" s="157">
        <f t="shared" ref="D194" si="55">B194</f>
        <v>900</v>
      </c>
      <c r="E194" s="38"/>
      <c r="F194" s="39" t="s">
        <v>908</v>
      </c>
      <c r="G194" s="61"/>
      <c r="H194" s="81"/>
      <c r="I194" s="65"/>
      <c r="J194" s="73"/>
      <c r="K194" s="76"/>
      <c r="L194" s="77"/>
      <c r="M194" s="78"/>
      <c r="N194" s="52"/>
      <c r="O194" s="86"/>
      <c r="P194" s="87"/>
      <c r="Q194" s="46"/>
    </row>
    <row r="195" spans="1:17" ht="12.95" customHeight="1" x14ac:dyDescent="0.2">
      <c r="A195" s="140">
        <f t="shared" si="44"/>
        <v>0.1</v>
      </c>
      <c r="B195" s="141">
        <f>CEILING(((I195+J195+M195)*$B$4),100)</f>
        <v>4500</v>
      </c>
      <c r="C195" s="35">
        <v>8940006</v>
      </c>
      <c r="D195" s="157">
        <f t="shared" si="53"/>
        <v>4500</v>
      </c>
      <c r="E195" s="38"/>
      <c r="F195" s="39" t="s">
        <v>188</v>
      </c>
      <c r="G195" s="61">
        <v>20</v>
      </c>
      <c r="H195" s="81">
        <v>0.26</v>
      </c>
      <c r="I195" s="65">
        <v>153</v>
      </c>
      <c r="J195" s="73">
        <f t="shared" si="47"/>
        <v>12</v>
      </c>
      <c r="K195" s="76">
        <f t="shared" si="48"/>
        <v>20</v>
      </c>
      <c r="L195" s="77">
        <f t="shared" si="49"/>
        <v>25</v>
      </c>
      <c r="M195" s="78">
        <f t="shared" si="50"/>
        <v>1.53</v>
      </c>
      <c r="N195" s="52">
        <f t="shared" si="42"/>
        <v>3486</v>
      </c>
      <c r="O195" s="86">
        <f t="shared" si="45"/>
        <v>1014</v>
      </c>
      <c r="P195" s="87">
        <f t="shared" si="46"/>
        <v>0.22533333333333333</v>
      </c>
      <c r="Q195" s="46"/>
    </row>
    <row r="196" spans="1:17" ht="12.95" customHeight="1" x14ac:dyDescent="0.2">
      <c r="A196" s="140">
        <f t="shared" si="44"/>
        <v>0.1</v>
      </c>
      <c r="B196" s="141">
        <f t="shared" si="54"/>
        <v>7200</v>
      </c>
      <c r="C196" s="35">
        <v>8940012</v>
      </c>
      <c r="D196" s="157">
        <f t="shared" si="53"/>
        <v>7200</v>
      </c>
      <c r="E196" s="38"/>
      <c r="F196" s="39" t="s">
        <v>189</v>
      </c>
      <c r="G196" s="61">
        <v>20</v>
      </c>
      <c r="H196" s="81">
        <v>0.26</v>
      </c>
      <c r="I196" s="65">
        <v>258</v>
      </c>
      <c r="J196" s="73">
        <f t="shared" si="47"/>
        <v>12</v>
      </c>
      <c r="K196" s="76">
        <f t="shared" si="48"/>
        <v>20</v>
      </c>
      <c r="L196" s="77">
        <f t="shared" si="49"/>
        <v>25</v>
      </c>
      <c r="M196" s="78">
        <f t="shared" si="50"/>
        <v>2.58</v>
      </c>
      <c r="N196" s="52">
        <f t="shared" si="42"/>
        <v>5652</v>
      </c>
      <c r="O196" s="86">
        <f t="shared" si="45"/>
        <v>1548</v>
      </c>
      <c r="P196" s="87">
        <f t="shared" si="46"/>
        <v>0.215</v>
      </c>
      <c r="Q196" s="46"/>
    </row>
    <row r="197" spans="1:17" ht="12.95" customHeight="1" x14ac:dyDescent="0.2">
      <c r="A197" s="140">
        <f t="shared" si="44"/>
        <v>0.1</v>
      </c>
      <c r="B197" s="141">
        <f>CEILING((B198*1.98),100)-100</f>
        <v>10200</v>
      </c>
      <c r="C197" s="35">
        <v>8940100</v>
      </c>
      <c r="D197" s="152">
        <f t="shared" si="41"/>
        <v>9900</v>
      </c>
      <c r="E197" s="38"/>
      <c r="F197" s="39" t="s">
        <v>271</v>
      </c>
      <c r="G197" s="61">
        <v>20</v>
      </c>
      <c r="H197" s="81">
        <v>0.26</v>
      </c>
      <c r="I197" s="65">
        <v>370</v>
      </c>
      <c r="J197" s="73">
        <f t="shared" si="47"/>
        <v>12</v>
      </c>
      <c r="K197" s="76">
        <f t="shared" si="48"/>
        <v>20</v>
      </c>
      <c r="L197" s="77">
        <f t="shared" si="49"/>
        <v>25</v>
      </c>
      <c r="M197" s="78">
        <f t="shared" si="50"/>
        <v>3.7</v>
      </c>
      <c r="N197" s="52">
        <f t="shared" si="42"/>
        <v>7962</v>
      </c>
      <c r="O197" s="86">
        <f t="shared" si="45"/>
        <v>2238</v>
      </c>
      <c r="P197" s="87">
        <f t="shared" si="46"/>
        <v>0.21941176470588236</v>
      </c>
      <c r="Q197" s="46"/>
    </row>
    <row r="198" spans="1:17" ht="12.95" customHeight="1" x14ac:dyDescent="0.2">
      <c r="A198" s="140">
        <f t="shared" si="44"/>
        <v>0.1</v>
      </c>
      <c r="B198" s="141">
        <f t="shared" si="54"/>
        <v>5200</v>
      </c>
      <c r="C198" s="35">
        <v>8940101</v>
      </c>
      <c r="D198" s="157">
        <f t="shared" si="53"/>
        <v>5200</v>
      </c>
      <c r="E198" s="38"/>
      <c r="F198" s="39" t="s">
        <v>272</v>
      </c>
      <c r="G198" s="61">
        <v>20</v>
      </c>
      <c r="H198" s="81">
        <v>0.26</v>
      </c>
      <c r="I198" s="65">
        <v>185</v>
      </c>
      <c r="J198" s="73">
        <f t="shared" si="47"/>
        <v>12</v>
      </c>
      <c r="K198" s="76">
        <f t="shared" si="48"/>
        <v>20</v>
      </c>
      <c r="L198" s="77">
        <f t="shared" si="49"/>
        <v>25</v>
      </c>
      <c r="M198" s="78">
        <f t="shared" si="50"/>
        <v>1.85</v>
      </c>
      <c r="N198" s="52">
        <f t="shared" si="42"/>
        <v>4146</v>
      </c>
      <c r="O198" s="86">
        <f t="shared" si="45"/>
        <v>1054</v>
      </c>
      <c r="P198" s="87">
        <f t="shared" si="46"/>
        <v>0.2026923076923077</v>
      </c>
      <c r="Q198" s="46"/>
    </row>
    <row r="199" spans="1:17" ht="12.95" customHeight="1" x14ac:dyDescent="0.2">
      <c r="A199" s="140">
        <f t="shared" si="44"/>
        <v>0.1</v>
      </c>
      <c r="B199" s="141">
        <f>CEILING((B200*1.98),100)-100</f>
        <v>13800</v>
      </c>
      <c r="C199" s="35">
        <v>8940102</v>
      </c>
      <c r="D199" s="152">
        <f t="shared" si="41"/>
        <v>13500</v>
      </c>
      <c r="E199" s="38"/>
      <c r="F199" s="39" t="s">
        <v>246</v>
      </c>
      <c r="G199" s="61">
        <v>20</v>
      </c>
      <c r="H199" s="81">
        <v>0.26</v>
      </c>
      <c r="I199" s="65">
        <v>500</v>
      </c>
      <c r="J199" s="73">
        <f t="shared" si="47"/>
        <v>12</v>
      </c>
      <c r="K199" s="76">
        <f t="shared" si="48"/>
        <v>20</v>
      </c>
      <c r="L199" s="77">
        <f t="shared" si="49"/>
        <v>25</v>
      </c>
      <c r="M199" s="78">
        <f t="shared" si="50"/>
        <v>5</v>
      </c>
      <c r="N199" s="52">
        <f t="shared" si="42"/>
        <v>10643</v>
      </c>
      <c r="O199" s="86">
        <f t="shared" si="45"/>
        <v>3157</v>
      </c>
      <c r="P199" s="87">
        <f t="shared" si="46"/>
        <v>0.22876811594202898</v>
      </c>
      <c r="Q199" s="46"/>
    </row>
    <row r="200" spans="1:17" ht="12.95" customHeight="1" x14ac:dyDescent="0.2">
      <c r="A200" s="140">
        <f t="shared" si="44"/>
        <v>0.1</v>
      </c>
      <c r="B200" s="141">
        <f t="shared" si="54"/>
        <v>7000</v>
      </c>
      <c r="C200" s="35">
        <v>8940103</v>
      </c>
      <c r="D200" s="157">
        <f t="shared" ref="D200" si="56">B200</f>
        <v>7000</v>
      </c>
      <c r="E200" s="38"/>
      <c r="F200" s="39" t="s">
        <v>247</v>
      </c>
      <c r="G200" s="61">
        <v>20</v>
      </c>
      <c r="H200" s="81">
        <v>0.26</v>
      </c>
      <c r="I200" s="65">
        <v>250</v>
      </c>
      <c r="J200" s="73">
        <f t="shared" si="47"/>
        <v>12</v>
      </c>
      <c r="K200" s="76">
        <f t="shared" si="48"/>
        <v>20</v>
      </c>
      <c r="L200" s="77">
        <f t="shared" si="49"/>
        <v>25</v>
      </c>
      <c r="M200" s="78">
        <f t="shared" si="50"/>
        <v>2.5</v>
      </c>
      <c r="N200" s="52">
        <f t="shared" si="42"/>
        <v>5487</v>
      </c>
      <c r="O200" s="86">
        <f t="shared" si="45"/>
        <v>1513</v>
      </c>
      <c r="P200" s="87">
        <f t="shared" si="46"/>
        <v>0.21614285714285714</v>
      </c>
      <c r="Q200" s="46"/>
    </row>
    <row r="201" spans="1:17" ht="12.95" customHeight="1" x14ac:dyDescent="0.2">
      <c r="A201" s="140">
        <f t="shared" si="44"/>
        <v>0.1</v>
      </c>
      <c r="B201" s="141">
        <f>CEILING((B202*1.98),100)-100</f>
        <v>16200</v>
      </c>
      <c r="C201" s="35">
        <v>8940104</v>
      </c>
      <c r="D201" s="152">
        <f t="shared" si="41"/>
        <v>15800</v>
      </c>
      <c r="E201" s="38"/>
      <c r="F201" s="39" t="s">
        <v>273</v>
      </c>
      <c r="G201" s="61">
        <v>20</v>
      </c>
      <c r="H201" s="81">
        <v>0.26</v>
      </c>
      <c r="I201" s="65">
        <v>590</v>
      </c>
      <c r="J201" s="73">
        <f t="shared" si="47"/>
        <v>12</v>
      </c>
      <c r="K201" s="76">
        <f t="shared" si="48"/>
        <v>20</v>
      </c>
      <c r="L201" s="77">
        <f t="shared" si="49"/>
        <v>25</v>
      </c>
      <c r="M201" s="78">
        <f t="shared" si="50"/>
        <v>5.9</v>
      </c>
      <c r="N201" s="52">
        <f t="shared" si="42"/>
        <v>12499</v>
      </c>
      <c r="O201" s="86">
        <f t="shared" si="45"/>
        <v>3701</v>
      </c>
      <c r="P201" s="87">
        <f t="shared" si="46"/>
        <v>0.22845679012345679</v>
      </c>
      <c r="Q201" s="46"/>
    </row>
    <row r="202" spans="1:17" ht="12.95" customHeight="1" x14ac:dyDescent="0.2">
      <c r="A202" s="140">
        <f t="shared" si="44"/>
        <v>0.1</v>
      </c>
      <c r="B202" s="141">
        <f t="shared" si="54"/>
        <v>8200</v>
      </c>
      <c r="C202" s="35">
        <v>8940105</v>
      </c>
      <c r="D202" s="157">
        <f t="shared" ref="D202" si="57">B202</f>
        <v>8200</v>
      </c>
      <c r="E202" s="38"/>
      <c r="F202" s="39" t="s">
        <v>274</v>
      </c>
      <c r="G202" s="61">
        <v>20</v>
      </c>
      <c r="H202" s="81">
        <v>0.26</v>
      </c>
      <c r="I202" s="65">
        <v>295</v>
      </c>
      <c r="J202" s="73">
        <f t="shared" si="47"/>
        <v>12</v>
      </c>
      <c r="K202" s="76">
        <f t="shared" si="48"/>
        <v>20</v>
      </c>
      <c r="L202" s="77">
        <f t="shared" si="49"/>
        <v>25</v>
      </c>
      <c r="M202" s="78">
        <f t="shared" si="50"/>
        <v>2.95</v>
      </c>
      <c r="N202" s="52">
        <f t="shared" si="42"/>
        <v>6415</v>
      </c>
      <c r="O202" s="86">
        <f t="shared" si="45"/>
        <v>1785</v>
      </c>
      <c r="P202" s="87">
        <f t="shared" si="46"/>
        <v>0.21768292682926829</v>
      </c>
      <c r="Q202" s="46"/>
    </row>
    <row r="203" spans="1:17" ht="12.95" customHeight="1" x14ac:dyDescent="0.2">
      <c r="A203" s="140">
        <f t="shared" si="44"/>
        <v>0.1</v>
      </c>
      <c r="B203" s="141">
        <f>CEILING((B204*1.98),100)-100</f>
        <v>17200</v>
      </c>
      <c r="C203" s="35">
        <v>8940106</v>
      </c>
      <c r="D203" s="152">
        <f t="shared" si="41"/>
        <v>16800</v>
      </c>
      <c r="E203" s="38"/>
      <c r="F203" s="39" t="s">
        <v>248</v>
      </c>
      <c r="G203" s="61">
        <v>20</v>
      </c>
      <c r="H203" s="81">
        <v>0.26</v>
      </c>
      <c r="I203" s="65">
        <v>630</v>
      </c>
      <c r="J203" s="73">
        <f t="shared" si="47"/>
        <v>12</v>
      </c>
      <c r="K203" s="76">
        <f t="shared" si="48"/>
        <v>20</v>
      </c>
      <c r="L203" s="77">
        <f t="shared" si="49"/>
        <v>25</v>
      </c>
      <c r="M203" s="78">
        <f t="shared" si="50"/>
        <v>6.3</v>
      </c>
      <c r="N203" s="52">
        <f t="shared" si="42"/>
        <v>13324</v>
      </c>
      <c r="O203" s="86">
        <f t="shared" si="45"/>
        <v>3876</v>
      </c>
      <c r="P203" s="87">
        <f t="shared" si="46"/>
        <v>0.22534883720930232</v>
      </c>
      <c r="Q203" s="46"/>
    </row>
    <row r="204" spans="1:17" ht="12.95" customHeight="1" x14ac:dyDescent="0.2">
      <c r="A204" s="140">
        <f t="shared" si="44"/>
        <v>0.1</v>
      </c>
      <c r="B204" s="141">
        <f t="shared" si="54"/>
        <v>8700</v>
      </c>
      <c r="C204" s="35">
        <v>8940107</v>
      </c>
      <c r="D204" s="157">
        <f t="shared" ref="D204" si="58">B204</f>
        <v>8700</v>
      </c>
      <c r="E204" s="38"/>
      <c r="F204" s="39" t="s">
        <v>249</v>
      </c>
      <c r="G204" s="61">
        <v>20</v>
      </c>
      <c r="H204" s="81">
        <v>0.26</v>
      </c>
      <c r="I204" s="65">
        <v>315</v>
      </c>
      <c r="J204" s="73">
        <f t="shared" si="47"/>
        <v>12</v>
      </c>
      <c r="K204" s="76">
        <f t="shared" si="48"/>
        <v>20</v>
      </c>
      <c r="L204" s="77">
        <f t="shared" si="49"/>
        <v>25</v>
      </c>
      <c r="M204" s="78">
        <f t="shared" si="50"/>
        <v>3.15</v>
      </c>
      <c r="N204" s="52">
        <f t="shared" si="42"/>
        <v>6827</v>
      </c>
      <c r="O204" s="86">
        <f t="shared" si="45"/>
        <v>1873</v>
      </c>
      <c r="P204" s="87">
        <f t="shared" si="46"/>
        <v>0.21528735632183907</v>
      </c>
      <c r="Q204" s="46"/>
    </row>
    <row r="205" spans="1:17" ht="12.95" customHeight="1" x14ac:dyDescent="0.2">
      <c r="A205" s="140">
        <f t="shared" si="44"/>
        <v>0.1</v>
      </c>
      <c r="B205" s="141">
        <f>CEILING((B206*1.98),100)-100</f>
        <v>17400</v>
      </c>
      <c r="C205" s="35">
        <v>8940108</v>
      </c>
      <c r="D205" s="152">
        <f t="shared" ref="D205:D224" si="59">CEILING(IF(B205&lt;10000,B205,B205*0.98),100)-100</f>
        <v>17000</v>
      </c>
      <c r="E205" s="38"/>
      <c r="F205" s="39" t="s">
        <v>275</v>
      </c>
      <c r="G205" s="61">
        <v>20</v>
      </c>
      <c r="H205" s="81">
        <v>0.26</v>
      </c>
      <c r="I205" s="65">
        <v>640</v>
      </c>
      <c r="J205" s="73">
        <f t="shared" si="47"/>
        <v>12</v>
      </c>
      <c r="K205" s="76">
        <f t="shared" si="48"/>
        <v>20</v>
      </c>
      <c r="L205" s="77">
        <f t="shared" si="49"/>
        <v>25</v>
      </c>
      <c r="M205" s="78">
        <f t="shared" si="50"/>
        <v>6.4</v>
      </c>
      <c r="N205" s="52">
        <f t="shared" ref="N205:N268" si="60">CEILING(((I205*(1-H205)+J205+M205)*$N$8),1)-0</f>
        <v>13530</v>
      </c>
      <c r="O205" s="86">
        <f t="shared" si="45"/>
        <v>3870</v>
      </c>
      <c r="P205" s="87">
        <f t="shared" si="46"/>
        <v>0.22241379310344828</v>
      </c>
      <c r="Q205" s="46"/>
    </row>
    <row r="206" spans="1:17" ht="12.95" customHeight="1" x14ac:dyDescent="0.2">
      <c r="A206" s="140">
        <f t="shared" si="44"/>
        <v>0.1</v>
      </c>
      <c r="B206" s="141">
        <f t="shared" si="54"/>
        <v>8800</v>
      </c>
      <c r="C206" s="35">
        <v>8940109</v>
      </c>
      <c r="D206" s="157">
        <f t="shared" ref="D206:D207" si="61">B206</f>
        <v>8800</v>
      </c>
      <c r="E206" s="38"/>
      <c r="F206" s="39" t="s">
        <v>276</v>
      </c>
      <c r="G206" s="61">
        <v>20</v>
      </c>
      <c r="H206" s="81">
        <v>0.26</v>
      </c>
      <c r="I206" s="65">
        <v>320</v>
      </c>
      <c r="J206" s="73">
        <f t="shared" si="47"/>
        <v>12</v>
      </c>
      <c r="K206" s="76">
        <f t="shared" si="48"/>
        <v>20</v>
      </c>
      <c r="L206" s="77">
        <f t="shared" si="49"/>
        <v>25</v>
      </c>
      <c r="M206" s="78">
        <f t="shared" si="50"/>
        <v>3.2</v>
      </c>
      <c r="N206" s="52">
        <f t="shared" si="60"/>
        <v>6930</v>
      </c>
      <c r="O206" s="86">
        <f t="shared" si="45"/>
        <v>1870</v>
      </c>
      <c r="P206" s="87">
        <f t="shared" si="46"/>
        <v>0.21249999999999999</v>
      </c>
      <c r="Q206" s="46"/>
    </row>
    <row r="207" spans="1:17" ht="12.95" customHeight="1" x14ac:dyDescent="0.2">
      <c r="A207" s="140">
        <f t="shared" si="44"/>
        <v>0.1</v>
      </c>
      <c r="B207" s="141">
        <f t="shared" si="54"/>
        <v>8000</v>
      </c>
      <c r="C207" s="35">
        <v>8940111</v>
      </c>
      <c r="D207" s="157">
        <f t="shared" si="61"/>
        <v>8000</v>
      </c>
      <c r="E207" s="38"/>
      <c r="F207" s="39" t="s">
        <v>277</v>
      </c>
      <c r="G207" s="61">
        <v>20</v>
      </c>
      <c r="H207" s="81">
        <v>0.26</v>
      </c>
      <c r="I207" s="65">
        <v>290</v>
      </c>
      <c r="J207" s="73">
        <f t="shared" si="47"/>
        <v>12</v>
      </c>
      <c r="K207" s="76">
        <f t="shared" si="48"/>
        <v>20</v>
      </c>
      <c r="L207" s="77">
        <f t="shared" si="49"/>
        <v>25</v>
      </c>
      <c r="M207" s="78">
        <f t="shared" si="50"/>
        <v>2.9</v>
      </c>
      <c r="N207" s="52">
        <f t="shared" si="60"/>
        <v>6312</v>
      </c>
      <c r="O207" s="86">
        <f t="shared" si="45"/>
        <v>1688</v>
      </c>
      <c r="P207" s="87">
        <f t="shared" si="46"/>
        <v>0.21099999999999999</v>
      </c>
      <c r="Q207" s="46"/>
    </row>
    <row r="208" spans="1:17" ht="12.95" customHeight="1" x14ac:dyDescent="0.2">
      <c r="A208" s="140">
        <f t="shared" si="44"/>
        <v>0.1</v>
      </c>
      <c r="B208" s="141">
        <f>CEILING((B209*1.98),100)-100</f>
        <v>17200</v>
      </c>
      <c r="C208" s="35">
        <v>8940114</v>
      </c>
      <c r="D208" s="152">
        <f t="shared" si="59"/>
        <v>16800</v>
      </c>
      <c r="E208" s="38"/>
      <c r="F208" s="39" t="s">
        <v>250</v>
      </c>
      <c r="G208" s="61">
        <v>20</v>
      </c>
      <c r="H208" s="81">
        <v>0.26</v>
      </c>
      <c r="I208" s="65">
        <v>630</v>
      </c>
      <c r="J208" s="73">
        <f t="shared" si="47"/>
        <v>12</v>
      </c>
      <c r="K208" s="76">
        <f t="shared" si="48"/>
        <v>20</v>
      </c>
      <c r="L208" s="77">
        <f t="shared" si="49"/>
        <v>25</v>
      </c>
      <c r="M208" s="78">
        <f t="shared" si="50"/>
        <v>6.3</v>
      </c>
      <c r="N208" s="52">
        <f t="shared" si="60"/>
        <v>13324</v>
      </c>
      <c r="O208" s="86">
        <f t="shared" si="45"/>
        <v>3876</v>
      </c>
      <c r="P208" s="87">
        <f t="shared" si="46"/>
        <v>0.22534883720930232</v>
      </c>
      <c r="Q208" s="46"/>
    </row>
    <row r="209" spans="1:17" ht="12.95" customHeight="1" x14ac:dyDescent="0.2">
      <c r="A209" s="140">
        <f t="shared" si="44"/>
        <v>0.1</v>
      </c>
      <c r="B209" s="141">
        <f t="shared" si="54"/>
        <v>8700</v>
      </c>
      <c r="C209" s="35">
        <v>8940115</v>
      </c>
      <c r="D209" s="157">
        <f t="shared" ref="D209" si="62">B209</f>
        <v>8700</v>
      </c>
      <c r="E209" s="38"/>
      <c r="F209" s="39" t="s">
        <v>251</v>
      </c>
      <c r="G209" s="61">
        <v>20</v>
      </c>
      <c r="H209" s="81">
        <v>0.26</v>
      </c>
      <c r="I209" s="65">
        <v>315</v>
      </c>
      <c r="J209" s="73">
        <f t="shared" si="47"/>
        <v>12</v>
      </c>
      <c r="K209" s="76">
        <f t="shared" si="48"/>
        <v>20</v>
      </c>
      <c r="L209" s="77">
        <f t="shared" si="49"/>
        <v>25</v>
      </c>
      <c r="M209" s="78">
        <f t="shared" si="50"/>
        <v>3.15</v>
      </c>
      <c r="N209" s="52">
        <f t="shared" si="60"/>
        <v>6827</v>
      </c>
      <c r="O209" s="86">
        <f t="shared" si="45"/>
        <v>1873</v>
      </c>
      <c r="P209" s="87">
        <f t="shared" si="46"/>
        <v>0.21528735632183907</v>
      </c>
      <c r="Q209" s="46"/>
    </row>
    <row r="210" spans="1:17" ht="12.95" customHeight="1" x14ac:dyDescent="0.2">
      <c r="A210" s="140">
        <f t="shared" si="44"/>
        <v>0.1</v>
      </c>
      <c r="B210" s="141">
        <f>CEILING((B211*1.98),100)-100</f>
        <v>33600</v>
      </c>
      <c r="C210" s="35">
        <v>8940120</v>
      </c>
      <c r="D210" s="152">
        <f t="shared" si="59"/>
        <v>32900</v>
      </c>
      <c r="E210" s="38"/>
      <c r="F210" s="39" t="s">
        <v>278</v>
      </c>
      <c r="G210" s="61">
        <v>20</v>
      </c>
      <c r="H210" s="81">
        <v>0.26</v>
      </c>
      <c r="I210" s="65">
        <v>1260</v>
      </c>
      <c r="J210" s="73">
        <f t="shared" si="47"/>
        <v>20</v>
      </c>
      <c r="K210" s="76">
        <f t="shared" si="48"/>
        <v>20</v>
      </c>
      <c r="L210" s="77">
        <f t="shared" si="49"/>
        <v>25</v>
      </c>
      <c r="M210" s="78">
        <f t="shared" si="50"/>
        <v>12.6</v>
      </c>
      <c r="N210" s="52">
        <f t="shared" si="60"/>
        <v>26538</v>
      </c>
      <c r="O210" s="86">
        <f t="shared" si="45"/>
        <v>7062</v>
      </c>
      <c r="P210" s="87">
        <f t="shared" si="46"/>
        <v>0.21017857142857144</v>
      </c>
      <c r="Q210" s="46"/>
    </row>
    <row r="211" spans="1:17" ht="12.95" customHeight="1" x14ac:dyDescent="0.2">
      <c r="A211" s="140">
        <f t="shared" si="44"/>
        <v>0.1</v>
      </c>
      <c r="B211" s="141">
        <f>CEILING(((I211+J211+M211)*$B$4),100)-200</f>
        <v>17000</v>
      </c>
      <c r="C211" s="35">
        <v>8940121</v>
      </c>
      <c r="D211" s="152">
        <f t="shared" si="59"/>
        <v>16600</v>
      </c>
      <c r="E211" s="38"/>
      <c r="F211" s="39" t="s">
        <v>279</v>
      </c>
      <c r="G211" s="61">
        <v>20</v>
      </c>
      <c r="H211" s="81">
        <v>0.26</v>
      </c>
      <c r="I211" s="65">
        <v>630</v>
      </c>
      <c r="J211" s="73">
        <f t="shared" si="47"/>
        <v>12</v>
      </c>
      <c r="K211" s="76">
        <f t="shared" si="48"/>
        <v>20</v>
      </c>
      <c r="L211" s="77">
        <f t="shared" si="49"/>
        <v>25</v>
      </c>
      <c r="M211" s="78">
        <f t="shared" si="50"/>
        <v>6.3</v>
      </c>
      <c r="N211" s="52">
        <f t="shared" si="60"/>
        <v>13324</v>
      </c>
      <c r="O211" s="86">
        <f t="shared" si="45"/>
        <v>3676</v>
      </c>
      <c r="P211" s="87">
        <f t="shared" si="46"/>
        <v>0.21623529411764705</v>
      </c>
      <c r="Q211" s="46"/>
    </row>
    <row r="212" spans="1:17" ht="12.95" customHeight="1" x14ac:dyDescent="0.2">
      <c r="A212" s="140">
        <f t="shared" si="44"/>
        <v>0.1</v>
      </c>
      <c r="B212" s="141">
        <f>CEILING((B213*1.98),100)-100</f>
        <v>5300</v>
      </c>
      <c r="C212" s="35">
        <v>8940124</v>
      </c>
      <c r="D212" s="157">
        <f t="shared" ref="D212:D275" si="63">B212</f>
        <v>5300</v>
      </c>
      <c r="E212" s="38"/>
      <c r="F212" s="39" t="s">
        <v>280</v>
      </c>
      <c r="G212" s="61">
        <v>20</v>
      </c>
      <c r="H212" s="81">
        <v>0.26</v>
      </c>
      <c r="I212" s="65">
        <v>184</v>
      </c>
      <c r="J212" s="73">
        <f t="shared" si="47"/>
        <v>12</v>
      </c>
      <c r="K212" s="76">
        <f t="shared" si="48"/>
        <v>20</v>
      </c>
      <c r="L212" s="77">
        <f t="shared" si="49"/>
        <v>25</v>
      </c>
      <c r="M212" s="78">
        <f t="shared" si="50"/>
        <v>1.84</v>
      </c>
      <c r="N212" s="52">
        <f t="shared" si="60"/>
        <v>4125</v>
      </c>
      <c r="O212" s="86">
        <f t="shared" si="45"/>
        <v>1175</v>
      </c>
      <c r="P212" s="87">
        <f t="shared" si="46"/>
        <v>0.22169811320754718</v>
      </c>
      <c r="Q212" s="46"/>
    </row>
    <row r="213" spans="1:17" ht="12.95" customHeight="1" x14ac:dyDescent="0.2">
      <c r="A213" s="140">
        <f t="shared" si="44"/>
        <v>0.1</v>
      </c>
      <c r="B213" s="141">
        <f t="shared" si="54"/>
        <v>2700</v>
      </c>
      <c r="C213" s="35">
        <v>8940125</v>
      </c>
      <c r="D213" s="157">
        <f t="shared" si="63"/>
        <v>2700</v>
      </c>
      <c r="E213" s="38"/>
      <c r="F213" s="39" t="s">
        <v>281</v>
      </c>
      <c r="G213" s="61">
        <v>20</v>
      </c>
      <c r="H213" s="81">
        <v>0.26</v>
      </c>
      <c r="I213" s="65">
        <v>92</v>
      </c>
      <c r="J213" s="73">
        <f t="shared" si="47"/>
        <v>12</v>
      </c>
      <c r="K213" s="76">
        <f t="shared" si="48"/>
        <v>20</v>
      </c>
      <c r="L213" s="77">
        <f t="shared" si="49"/>
        <v>25</v>
      </c>
      <c r="M213" s="78">
        <f t="shared" si="50"/>
        <v>0.92</v>
      </c>
      <c r="N213" s="52">
        <f t="shared" si="60"/>
        <v>2228</v>
      </c>
      <c r="O213" s="86">
        <f t="shared" si="45"/>
        <v>472</v>
      </c>
      <c r="P213" s="87">
        <f t="shared" si="46"/>
        <v>0.17481481481481481</v>
      </c>
      <c r="Q213" s="46"/>
    </row>
    <row r="214" spans="1:17" ht="12.95" customHeight="1" x14ac:dyDescent="0.2">
      <c r="A214" s="140">
        <f t="shared" ref="A214:A277" si="64">IF(H214&lt;19%,0.05,0.1)</f>
        <v>0.1</v>
      </c>
      <c r="B214" s="141">
        <f>CEILING((B215*1.98),100)-100</f>
        <v>10200</v>
      </c>
      <c r="C214" s="35">
        <v>8940130</v>
      </c>
      <c r="D214" s="152">
        <f t="shared" si="59"/>
        <v>9900</v>
      </c>
      <c r="E214" s="38"/>
      <c r="F214" s="39" t="s">
        <v>882</v>
      </c>
      <c r="G214" s="61">
        <v>20</v>
      </c>
      <c r="H214" s="81">
        <v>0.26</v>
      </c>
      <c r="I214" s="65">
        <v>370</v>
      </c>
      <c r="J214" s="73">
        <f t="shared" si="47"/>
        <v>12</v>
      </c>
      <c r="K214" s="76">
        <f t="shared" si="48"/>
        <v>20</v>
      </c>
      <c r="L214" s="77">
        <f t="shared" si="49"/>
        <v>25</v>
      </c>
      <c r="M214" s="78">
        <f t="shared" si="50"/>
        <v>3.7</v>
      </c>
      <c r="N214" s="52">
        <f t="shared" si="60"/>
        <v>7962</v>
      </c>
      <c r="O214" s="86">
        <f t="shared" si="45"/>
        <v>2238</v>
      </c>
      <c r="P214" s="87">
        <f t="shared" si="46"/>
        <v>0.21941176470588236</v>
      </c>
      <c r="Q214" s="46"/>
    </row>
    <row r="215" spans="1:17" ht="12.95" customHeight="1" x14ac:dyDescent="0.2">
      <c r="A215" s="140">
        <f t="shared" si="64"/>
        <v>0.1</v>
      </c>
      <c r="B215" s="141">
        <f t="shared" si="54"/>
        <v>5200</v>
      </c>
      <c r="C215" s="35">
        <v>8940131</v>
      </c>
      <c r="D215" s="157">
        <f t="shared" si="63"/>
        <v>5200</v>
      </c>
      <c r="E215" s="38"/>
      <c r="F215" s="39" t="s">
        <v>883</v>
      </c>
      <c r="G215" s="61">
        <v>20</v>
      </c>
      <c r="H215" s="81">
        <v>0.26</v>
      </c>
      <c r="I215" s="65">
        <v>185</v>
      </c>
      <c r="J215" s="73">
        <f t="shared" si="47"/>
        <v>12</v>
      </c>
      <c r="K215" s="76">
        <f t="shared" si="48"/>
        <v>20</v>
      </c>
      <c r="L215" s="77">
        <f t="shared" si="49"/>
        <v>25</v>
      </c>
      <c r="M215" s="78">
        <f t="shared" si="50"/>
        <v>1.85</v>
      </c>
      <c r="N215" s="52">
        <f t="shared" si="60"/>
        <v>4146</v>
      </c>
      <c r="O215" s="86">
        <f t="shared" ref="O215:O278" si="65">B215-N215</f>
        <v>1054</v>
      </c>
      <c r="P215" s="87">
        <f t="shared" ref="P215:P278" si="66">O215/B215</f>
        <v>0.2026923076923077</v>
      </c>
      <c r="Q215" s="46"/>
    </row>
    <row r="216" spans="1:17" ht="12.95" customHeight="1" x14ac:dyDescent="0.2">
      <c r="A216" s="140">
        <f t="shared" si="64"/>
        <v>0.1</v>
      </c>
      <c r="B216" s="141">
        <f>CEILING((B217*1.98),100)-100</f>
        <v>17400</v>
      </c>
      <c r="C216" s="35">
        <v>8940132</v>
      </c>
      <c r="D216" s="152">
        <f t="shared" si="59"/>
        <v>17000</v>
      </c>
      <c r="E216" s="38"/>
      <c r="F216" s="39" t="s">
        <v>244</v>
      </c>
      <c r="G216" s="61">
        <v>20</v>
      </c>
      <c r="H216" s="81">
        <v>0.26</v>
      </c>
      <c r="I216" s="65">
        <v>640</v>
      </c>
      <c r="J216" s="73">
        <f t="shared" ref="J216:J279" si="67">IF(I216*(1-H216)&lt;500,$M$2,K216)</f>
        <v>12</v>
      </c>
      <c r="K216" s="76">
        <f t="shared" ref="K216:K279" si="68">IF(I216*(1-H216)&lt;1000,$M$3,L216)</f>
        <v>20</v>
      </c>
      <c r="L216" s="77">
        <f t="shared" ref="L216:L279" si="69">IF(I216*(1-H216)&lt;3000,$M$4,0)</f>
        <v>25</v>
      </c>
      <c r="M216" s="78">
        <f t="shared" ref="M216:M279" si="70">IF(J216&gt;0,(I216/100),(25+I216/200))</f>
        <v>6.4</v>
      </c>
      <c r="N216" s="52">
        <f t="shared" si="60"/>
        <v>13530</v>
      </c>
      <c r="O216" s="86">
        <f t="shared" si="65"/>
        <v>3870</v>
      </c>
      <c r="P216" s="87">
        <f t="shared" si="66"/>
        <v>0.22241379310344828</v>
      </c>
      <c r="Q216" s="46"/>
    </row>
    <row r="217" spans="1:17" ht="12.95" customHeight="1" x14ac:dyDescent="0.2">
      <c r="A217" s="140">
        <f t="shared" si="64"/>
        <v>0.1</v>
      </c>
      <c r="B217" s="141">
        <f t="shared" si="54"/>
        <v>8800</v>
      </c>
      <c r="C217" s="35">
        <v>8940133</v>
      </c>
      <c r="D217" s="157">
        <f t="shared" si="63"/>
        <v>8800</v>
      </c>
      <c r="E217" s="38"/>
      <c r="F217" s="39" t="s">
        <v>245</v>
      </c>
      <c r="G217" s="61">
        <v>20</v>
      </c>
      <c r="H217" s="81">
        <v>0.26</v>
      </c>
      <c r="I217" s="65">
        <v>320</v>
      </c>
      <c r="J217" s="73">
        <f t="shared" si="67"/>
        <v>12</v>
      </c>
      <c r="K217" s="76">
        <f t="shared" si="68"/>
        <v>20</v>
      </c>
      <c r="L217" s="77">
        <f t="shared" si="69"/>
        <v>25</v>
      </c>
      <c r="M217" s="78">
        <f t="shared" si="70"/>
        <v>3.2</v>
      </c>
      <c r="N217" s="52">
        <f t="shared" si="60"/>
        <v>6930</v>
      </c>
      <c r="O217" s="86">
        <f t="shared" si="65"/>
        <v>1870</v>
      </c>
      <c r="P217" s="87">
        <f t="shared" si="66"/>
        <v>0.21249999999999999</v>
      </c>
      <c r="Q217" s="46"/>
    </row>
    <row r="218" spans="1:17" s="3" customFormat="1" ht="12.95" customHeight="1" x14ac:dyDescent="0.2">
      <c r="A218" s="140">
        <f t="shared" si="64"/>
        <v>0.1</v>
      </c>
      <c r="B218" s="141">
        <f>CEILING((B219*1.98),100)-100</f>
        <v>5700</v>
      </c>
      <c r="C218" s="35">
        <v>8940138</v>
      </c>
      <c r="D218" s="157">
        <f t="shared" si="63"/>
        <v>5700</v>
      </c>
      <c r="E218" s="38"/>
      <c r="F218" s="39" t="s">
        <v>598</v>
      </c>
      <c r="G218" s="61">
        <v>20</v>
      </c>
      <c r="H218" s="81">
        <v>0.26</v>
      </c>
      <c r="I218" s="65">
        <v>200</v>
      </c>
      <c r="J218" s="73">
        <f t="shared" si="67"/>
        <v>12</v>
      </c>
      <c r="K218" s="76">
        <f t="shared" si="68"/>
        <v>20</v>
      </c>
      <c r="L218" s="77">
        <f t="shared" si="69"/>
        <v>25</v>
      </c>
      <c r="M218" s="78">
        <f t="shared" si="70"/>
        <v>2</v>
      </c>
      <c r="N218" s="52">
        <f t="shared" si="60"/>
        <v>4455</v>
      </c>
      <c r="O218" s="86">
        <f t="shared" si="65"/>
        <v>1245</v>
      </c>
      <c r="P218" s="87">
        <f t="shared" si="66"/>
        <v>0.21842105263157896</v>
      </c>
      <c r="Q218" s="46"/>
    </row>
    <row r="219" spans="1:17" s="3" customFormat="1" ht="12.95" customHeight="1" x14ac:dyDescent="0.2">
      <c r="A219" s="140">
        <f t="shared" si="64"/>
        <v>0.1</v>
      </c>
      <c r="B219" s="141">
        <f t="shared" si="54"/>
        <v>2900</v>
      </c>
      <c r="C219" s="35">
        <v>8940139</v>
      </c>
      <c r="D219" s="157">
        <f t="shared" si="63"/>
        <v>2900</v>
      </c>
      <c r="E219" s="38"/>
      <c r="F219" s="39" t="s">
        <v>599</v>
      </c>
      <c r="G219" s="61">
        <v>20</v>
      </c>
      <c r="H219" s="81">
        <v>0.26</v>
      </c>
      <c r="I219" s="65">
        <v>100</v>
      </c>
      <c r="J219" s="73">
        <f t="shared" si="67"/>
        <v>12</v>
      </c>
      <c r="K219" s="76">
        <f t="shared" si="68"/>
        <v>20</v>
      </c>
      <c r="L219" s="77">
        <f t="shared" si="69"/>
        <v>25</v>
      </c>
      <c r="M219" s="78">
        <f t="shared" si="70"/>
        <v>1</v>
      </c>
      <c r="N219" s="52">
        <f t="shared" si="60"/>
        <v>2393</v>
      </c>
      <c r="O219" s="86">
        <f t="shared" si="65"/>
        <v>507</v>
      </c>
      <c r="P219" s="87">
        <f t="shared" si="66"/>
        <v>0.17482758620689656</v>
      </c>
      <c r="Q219" s="46"/>
    </row>
    <row r="220" spans="1:17" s="3" customFormat="1" ht="12.95" customHeight="1" x14ac:dyDescent="0.2">
      <c r="A220" s="140">
        <f t="shared" si="64"/>
        <v>0.1</v>
      </c>
      <c r="B220" s="141">
        <f>CEILING((B221*1.98),100)-100</f>
        <v>17200</v>
      </c>
      <c r="C220" s="35">
        <v>8940140</v>
      </c>
      <c r="D220" s="152">
        <f t="shared" si="59"/>
        <v>16800</v>
      </c>
      <c r="E220" s="38"/>
      <c r="F220" s="39" t="s">
        <v>600</v>
      </c>
      <c r="G220" s="61">
        <v>20</v>
      </c>
      <c r="H220" s="81">
        <v>0.26</v>
      </c>
      <c r="I220" s="65">
        <v>630</v>
      </c>
      <c r="J220" s="73">
        <f t="shared" si="67"/>
        <v>12</v>
      </c>
      <c r="K220" s="76">
        <f t="shared" si="68"/>
        <v>20</v>
      </c>
      <c r="L220" s="77">
        <f t="shared" si="69"/>
        <v>25</v>
      </c>
      <c r="M220" s="78">
        <f t="shared" si="70"/>
        <v>6.3</v>
      </c>
      <c r="N220" s="52">
        <f t="shared" si="60"/>
        <v>13324</v>
      </c>
      <c r="O220" s="86">
        <f t="shared" si="65"/>
        <v>3876</v>
      </c>
      <c r="P220" s="87">
        <f t="shared" si="66"/>
        <v>0.22534883720930232</v>
      </c>
      <c r="Q220" s="46"/>
    </row>
    <row r="221" spans="1:17" s="3" customFormat="1" ht="12.95" customHeight="1" x14ac:dyDescent="0.2">
      <c r="A221" s="140">
        <f t="shared" si="64"/>
        <v>0.1</v>
      </c>
      <c r="B221" s="141">
        <f t="shared" si="54"/>
        <v>8700</v>
      </c>
      <c r="C221" s="35">
        <v>8940141</v>
      </c>
      <c r="D221" s="157">
        <f t="shared" si="63"/>
        <v>8700</v>
      </c>
      <c r="E221" s="38"/>
      <c r="F221" s="39" t="s">
        <v>601</v>
      </c>
      <c r="G221" s="61">
        <v>20</v>
      </c>
      <c r="H221" s="81">
        <v>0.26</v>
      </c>
      <c r="I221" s="65">
        <v>315</v>
      </c>
      <c r="J221" s="73">
        <f t="shared" si="67"/>
        <v>12</v>
      </c>
      <c r="K221" s="76">
        <f t="shared" si="68"/>
        <v>20</v>
      </c>
      <c r="L221" s="77">
        <f t="shared" si="69"/>
        <v>25</v>
      </c>
      <c r="M221" s="78">
        <f t="shared" si="70"/>
        <v>3.15</v>
      </c>
      <c r="N221" s="52">
        <f t="shared" si="60"/>
        <v>6827</v>
      </c>
      <c r="O221" s="86">
        <f t="shared" si="65"/>
        <v>1873</v>
      </c>
      <c r="P221" s="87">
        <f t="shared" si="66"/>
        <v>0.21528735632183907</v>
      </c>
      <c r="Q221" s="46"/>
    </row>
    <row r="222" spans="1:17" ht="12.95" customHeight="1" x14ac:dyDescent="0.2">
      <c r="A222" s="140">
        <f t="shared" si="64"/>
        <v>0.1</v>
      </c>
      <c r="B222" s="141">
        <f t="shared" si="54"/>
        <v>8900</v>
      </c>
      <c r="C222" s="35">
        <v>8960440</v>
      </c>
      <c r="D222" s="157">
        <f t="shared" si="63"/>
        <v>8900</v>
      </c>
      <c r="E222" s="38"/>
      <c r="F222" s="39" t="s">
        <v>52</v>
      </c>
      <c r="G222" s="61">
        <v>20</v>
      </c>
      <c r="H222" s="81">
        <v>0.26</v>
      </c>
      <c r="I222" s="65">
        <v>323</v>
      </c>
      <c r="J222" s="73">
        <f t="shared" si="67"/>
        <v>12</v>
      </c>
      <c r="K222" s="76">
        <f t="shared" si="68"/>
        <v>20</v>
      </c>
      <c r="L222" s="77">
        <f t="shared" si="69"/>
        <v>25</v>
      </c>
      <c r="M222" s="78">
        <f t="shared" si="70"/>
        <v>3.23</v>
      </c>
      <c r="N222" s="52">
        <f t="shared" si="60"/>
        <v>6992</v>
      </c>
      <c r="O222" s="86">
        <f t="shared" si="65"/>
        <v>1908</v>
      </c>
      <c r="P222" s="87">
        <f t="shared" si="66"/>
        <v>0.2143820224719101</v>
      </c>
      <c r="Q222" s="46"/>
    </row>
    <row r="223" spans="1:17" ht="12.95" customHeight="1" x14ac:dyDescent="0.2">
      <c r="A223" s="140">
        <f t="shared" si="64"/>
        <v>0.1</v>
      </c>
      <c r="B223" s="141">
        <f t="shared" si="54"/>
        <v>8900</v>
      </c>
      <c r="C223" s="35">
        <v>8960441</v>
      </c>
      <c r="D223" s="157">
        <f t="shared" si="63"/>
        <v>8900</v>
      </c>
      <c r="E223" s="38"/>
      <c r="F223" s="39" t="s">
        <v>53</v>
      </c>
      <c r="G223" s="61">
        <v>20</v>
      </c>
      <c r="H223" s="81">
        <v>0.26</v>
      </c>
      <c r="I223" s="65">
        <v>323</v>
      </c>
      <c r="J223" s="73">
        <f t="shared" si="67"/>
        <v>12</v>
      </c>
      <c r="K223" s="76">
        <f t="shared" si="68"/>
        <v>20</v>
      </c>
      <c r="L223" s="77">
        <f t="shared" si="69"/>
        <v>25</v>
      </c>
      <c r="M223" s="78">
        <f t="shared" si="70"/>
        <v>3.23</v>
      </c>
      <c r="N223" s="52">
        <f t="shared" si="60"/>
        <v>6992</v>
      </c>
      <c r="O223" s="86">
        <f t="shared" si="65"/>
        <v>1908</v>
      </c>
      <c r="P223" s="87">
        <f t="shared" si="66"/>
        <v>0.2143820224719101</v>
      </c>
      <c r="Q223" s="46"/>
    </row>
    <row r="224" spans="1:17" ht="12.95" customHeight="1" x14ac:dyDescent="0.2">
      <c r="A224" s="140">
        <f t="shared" si="64"/>
        <v>0.1</v>
      </c>
      <c r="B224" s="141">
        <f t="shared" si="54"/>
        <v>10300</v>
      </c>
      <c r="C224" s="35">
        <v>8960442</v>
      </c>
      <c r="D224" s="152">
        <f t="shared" si="59"/>
        <v>10000</v>
      </c>
      <c r="E224" s="38"/>
      <c r="F224" s="39" t="s">
        <v>54</v>
      </c>
      <c r="G224" s="61">
        <v>20</v>
      </c>
      <c r="H224" s="81">
        <v>0.26</v>
      </c>
      <c r="I224" s="65">
        <v>375</v>
      </c>
      <c r="J224" s="73">
        <f t="shared" si="67"/>
        <v>12</v>
      </c>
      <c r="K224" s="76">
        <f t="shared" si="68"/>
        <v>20</v>
      </c>
      <c r="L224" s="77">
        <f t="shared" si="69"/>
        <v>25</v>
      </c>
      <c r="M224" s="78">
        <f t="shared" si="70"/>
        <v>3.75</v>
      </c>
      <c r="N224" s="52">
        <f t="shared" si="60"/>
        <v>8065</v>
      </c>
      <c r="O224" s="86">
        <f t="shared" si="65"/>
        <v>2235</v>
      </c>
      <c r="P224" s="87">
        <f t="shared" si="66"/>
        <v>0.21699029126213593</v>
      </c>
      <c r="Q224" s="46"/>
    </row>
    <row r="225" spans="1:17" ht="12.95" customHeight="1" x14ac:dyDescent="0.2">
      <c r="A225" s="140">
        <f t="shared" si="64"/>
        <v>0.1</v>
      </c>
      <c r="B225" s="141">
        <f t="shared" si="54"/>
        <v>8900</v>
      </c>
      <c r="C225" s="35">
        <v>8960443</v>
      </c>
      <c r="D225" s="157">
        <f t="shared" si="63"/>
        <v>8900</v>
      </c>
      <c r="E225" s="38"/>
      <c r="F225" s="39" t="s">
        <v>4</v>
      </c>
      <c r="G225" s="61">
        <v>20</v>
      </c>
      <c r="H225" s="81">
        <v>0.26</v>
      </c>
      <c r="I225" s="65">
        <v>323</v>
      </c>
      <c r="J225" s="73">
        <f t="shared" si="67"/>
        <v>12</v>
      </c>
      <c r="K225" s="76">
        <f t="shared" si="68"/>
        <v>20</v>
      </c>
      <c r="L225" s="77">
        <f t="shared" si="69"/>
        <v>25</v>
      </c>
      <c r="M225" s="78">
        <f t="shared" si="70"/>
        <v>3.23</v>
      </c>
      <c r="N225" s="52">
        <f t="shared" si="60"/>
        <v>6992</v>
      </c>
      <c r="O225" s="86">
        <f t="shared" si="65"/>
        <v>1908</v>
      </c>
      <c r="P225" s="87">
        <f t="shared" si="66"/>
        <v>0.2143820224719101</v>
      </c>
      <c r="Q225" s="46"/>
    </row>
    <row r="226" spans="1:17" ht="12.95" customHeight="1" x14ac:dyDescent="0.2">
      <c r="A226" s="140">
        <f t="shared" si="64"/>
        <v>0.1</v>
      </c>
      <c r="B226" s="141">
        <f t="shared" si="54"/>
        <v>2800</v>
      </c>
      <c r="C226" s="35">
        <v>8970010</v>
      </c>
      <c r="D226" s="157">
        <f t="shared" si="63"/>
        <v>2800</v>
      </c>
      <c r="E226" s="38"/>
      <c r="F226" s="39" t="s">
        <v>553</v>
      </c>
      <c r="G226" s="61">
        <v>20</v>
      </c>
      <c r="H226" s="81">
        <v>0.26</v>
      </c>
      <c r="I226" s="65">
        <v>96</v>
      </c>
      <c r="J226" s="73">
        <f t="shared" si="67"/>
        <v>12</v>
      </c>
      <c r="K226" s="76">
        <f t="shared" si="68"/>
        <v>20</v>
      </c>
      <c r="L226" s="77">
        <f t="shared" si="69"/>
        <v>25</v>
      </c>
      <c r="M226" s="78">
        <f t="shared" si="70"/>
        <v>0.96</v>
      </c>
      <c r="N226" s="52">
        <f t="shared" si="60"/>
        <v>2310</v>
      </c>
      <c r="O226" s="86">
        <f t="shared" si="65"/>
        <v>490</v>
      </c>
      <c r="P226" s="87">
        <f t="shared" si="66"/>
        <v>0.17499999999999999</v>
      </c>
      <c r="Q226" s="46"/>
    </row>
    <row r="227" spans="1:17" ht="12.95" customHeight="1" x14ac:dyDescent="0.2">
      <c r="A227" s="140">
        <f t="shared" si="64"/>
        <v>0.1</v>
      </c>
      <c r="B227" s="141">
        <f t="shared" si="54"/>
        <v>1500</v>
      </c>
      <c r="C227" s="35">
        <v>8970021</v>
      </c>
      <c r="D227" s="157">
        <f t="shared" si="63"/>
        <v>1500</v>
      </c>
      <c r="E227" s="38"/>
      <c r="F227" s="39" t="s">
        <v>436</v>
      </c>
      <c r="G227" s="61">
        <v>20</v>
      </c>
      <c r="H227" s="81">
        <v>0.26</v>
      </c>
      <c r="I227" s="65">
        <v>47</v>
      </c>
      <c r="J227" s="73">
        <f t="shared" si="67"/>
        <v>12</v>
      </c>
      <c r="K227" s="76">
        <f t="shared" si="68"/>
        <v>20</v>
      </c>
      <c r="L227" s="77">
        <f t="shared" si="69"/>
        <v>25</v>
      </c>
      <c r="M227" s="78">
        <f t="shared" si="70"/>
        <v>0.47</v>
      </c>
      <c r="N227" s="52">
        <f t="shared" si="60"/>
        <v>1300</v>
      </c>
      <c r="O227" s="86">
        <f t="shared" si="65"/>
        <v>200</v>
      </c>
      <c r="P227" s="87">
        <f t="shared" si="66"/>
        <v>0.13333333333333333</v>
      </c>
      <c r="Q227" s="46"/>
    </row>
    <row r="228" spans="1:17" ht="12.95" customHeight="1" x14ac:dyDescent="0.2">
      <c r="A228" s="140">
        <f t="shared" si="64"/>
        <v>0.1</v>
      </c>
      <c r="B228" s="141">
        <f>CEILING(((I228+J228+M228)*$B$4),100)</f>
        <v>1400</v>
      </c>
      <c r="C228" s="35">
        <v>8970022</v>
      </c>
      <c r="D228" s="157">
        <f t="shared" si="63"/>
        <v>1400</v>
      </c>
      <c r="E228" s="182" t="s">
        <v>437</v>
      </c>
      <c r="F228" s="183"/>
      <c r="G228" s="61">
        <v>20</v>
      </c>
      <c r="H228" s="81">
        <v>0.26</v>
      </c>
      <c r="I228" s="65">
        <v>39</v>
      </c>
      <c r="J228" s="73">
        <f t="shared" si="67"/>
        <v>12</v>
      </c>
      <c r="K228" s="76">
        <f t="shared" si="68"/>
        <v>20</v>
      </c>
      <c r="L228" s="77">
        <f t="shared" si="69"/>
        <v>25</v>
      </c>
      <c r="M228" s="78">
        <f t="shared" si="70"/>
        <v>0.39</v>
      </c>
      <c r="N228" s="52">
        <f t="shared" si="60"/>
        <v>1135</v>
      </c>
      <c r="O228" s="86">
        <f t="shared" si="65"/>
        <v>265</v>
      </c>
      <c r="P228" s="87">
        <f t="shared" si="66"/>
        <v>0.18928571428571428</v>
      </c>
      <c r="Q228" s="46"/>
    </row>
    <row r="229" spans="1:17" ht="12.95" customHeight="1" x14ac:dyDescent="0.2">
      <c r="A229" s="140">
        <f t="shared" si="64"/>
        <v>0.1</v>
      </c>
      <c r="B229" s="141">
        <f t="shared" si="54"/>
        <v>2800</v>
      </c>
      <c r="C229" s="35">
        <v>8970105</v>
      </c>
      <c r="D229" s="157">
        <f t="shared" si="63"/>
        <v>2800</v>
      </c>
      <c r="E229" s="38"/>
      <c r="F229" s="39" t="s">
        <v>485</v>
      </c>
      <c r="G229" s="61">
        <v>20</v>
      </c>
      <c r="H229" s="81">
        <v>0.26</v>
      </c>
      <c r="I229" s="65">
        <v>96</v>
      </c>
      <c r="J229" s="73">
        <f t="shared" si="67"/>
        <v>12</v>
      </c>
      <c r="K229" s="76">
        <f t="shared" si="68"/>
        <v>20</v>
      </c>
      <c r="L229" s="77">
        <f t="shared" si="69"/>
        <v>25</v>
      </c>
      <c r="M229" s="78">
        <f t="shared" si="70"/>
        <v>0.96</v>
      </c>
      <c r="N229" s="52">
        <f t="shared" si="60"/>
        <v>2310</v>
      </c>
      <c r="O229" s="86">
        <f t="shared" si="65"/>
        <v>490</v>
      </c>
      <c r="P229" s="87">
        <f t="shared" si="66"/>
        <v>0.17499999999999999</v>
      </c>
      <c r="Q229" s="46"/>
    </row>
    <row r="230" spans="1:17" ht="12.95" customHeight="1" x14ac:dyDescent="0.2">
      <c r="A230" s="140">
        <f t="shared" si="64"/>
        <v>0.1</v>
      </c>
      <c r="B230" s="141">
        <f t="shared" si="54"/>
        <v>3600</v>
      </c>
      <c r="C230" s="35">
        <v>8970140</v>
      </c>
      <c r="D230" s="157">
        <f t="shared" si="63"/>
        <v>3600</v>
      </c>
      <c r="E230" s="38"/>
      <c r="F230" s="39" t="s">
        <v>25</v>
      </c>
      <c r="G230" s="61">
        <v>20</v>
      </c>
      <c r="H230" s="81">
        <v>0.26</v>
      </c>
      <c r="I230" s="65">
        <v>124</v>
      </c>
      <c r="J230" s="73">
        <f t="shared" si="67"/>
        <v>12</v>
      </c>
      <c r="K230" s="76">
        <f t="shared" si="68"/>
        <v>20</v>
      </c>
      <c r="L230" s="77">
        <f t="shared" si="69"/>
        <v>25</v>
      </c>
      <c r="M230" s="78">
        <f t="shared" si="70"/>
        <v>1.24</v>
      </c>
      <c r="N230" s="52">
        <f t="shared" si="60"/>
        <v>2888</v>
      </c>
      <c r="O230" s="86">
        <f t="shared" si="65"/>
        <v>712</v>
      </c>
      <c r="P230" s="87">
        <f t="shared" si="66"/>
        <v>0.19777777777777777</v>
      </c>
      <c r="Q230" s="46"/>
    </row>
    <row r="231" spans="1:17" ht="12.95" customHeight="1" x14ac:dyDescent="0.2">
      <c r="A231" s="140">
        <f t="shared" si="64"/>
        <v>0.1</v>
      </c>
      <c r="B231" s="141">
        <f t="shared" si="54"/>
        <v>8000</v>
      </c>
      <c r="C231" s="35">
        <v>8970240</v>
      </c>
      <c r="D231" s="157">
        <f t="shared" si="63"/>
        <v>8000</v>
      </c>
      <c r="E231" s="38"/>
      <c r="F231" s="39" t="s">
        <v>26</v>
      </c>
      <c r="G231" s="61">
        <v>20</v>
      </c>
      <c r="H231" s="81">
        <v>0.26</v>
      </c>
      <c r="I231" s="65">
        <v>289</v>
      </c>
      <c r="J231" s="73">
        <f t="shared" si="67"/>
        <v>12</v>
      </c>
      <c r="K231" s="76">
        <f t="shared" si="68"/>
        <v>20</v>
      </c>
      <c r="L231" s="77">
        <f t="shared" si="69"/>
        <v>25</v>
      </c>
      <c r="M231" s="78">
        <f t="shared" si="70"/>
        <v>2.89</v>
      </c>
      <c r="N231" s="52">
        <f t="shared" si="60"/>
        <v>6291</v>
      </c>
      <c r="O231" s="86">
        <f t="shared" si="65"/>
        <v>1709</v>
      </c>
      <c r="P231" s="87">
        <f t="shared" si="66"/>
        <v>0.21362500000000001</v>
      </c>
      <c r="Q231" s="46"/>
    </row>
    <row r="232" spans="1:17" ht="12.95" customHeight="1" x14ac:dyDescent="0.2">
      <c r="A232" s="140">
        <f t="shared" si="64"/>
        <v>0.1</v>
      </c>
      <c r="B232" s="141">
        <f t="shared" si="54"/>
        <v>8900</v>
      </c>
      <c r="C232" s="35">
        <v>8970242</v>
      </c>
      <c r="D232" s="157">
        <f t="shared" si="63"/>
        <v>8900</v>
      </c>
      <c r="E232" s="38"/>
      <c r="F232" s="39" t="s">
        <v>26</v>
      </c>
      <c r="G232" s="61">
        <v>20</v>
      </c>
      <c r="H232" s="81">
        <v>0.26</v>
      </c>
      <c r="I232" s="65">
        <v>321</v>
      </c>
      <c r="J232" s="73">
        <f t="shared" si="67"/>
        <v>12</v>
      </c>
      <c r="K232" s="76">
        <f t="shared" si="68"/>
        <v>20</v>
      </c>
      <c r="L232" s="77">
        <f t="shared" si="69"/>
        <v>25</v>
      </c>
      <c r="M232" s="78">
        <f t="shared" si="70"/>
        <v>3.21</v>
      </c>
      <c r="N232" s="52">
        <f t="shared" si="60"/>
        <v>6951</v>
      </c>
      <c r="O232" s="86">
        <f t="shared" si="65"/>
        <v>1949</v>
      </c>
      <c r="P232" s="87">
        <f t="shared" si="66"/>
        <v>0.21898876404494383</v>
      </c>
      <c r="Q232" s="46"/>
    </row>
    <row r="233" spans="1:17" ht="12.95" customHeight="1" x14ac:dyDescent="0.2">
      <c r="A233" s="140">
        <f t="shared" si="64"/>
        <v>0.1</v>
      </c>
      <c r="B233" s="141">
        <f t="shared" si="54"/>
        <v>8900</v>
      </c>
      <c r="C233" s="35">
        <v>8970243</v>
      </c>
      <c r="D233" s="157">
        <f t="shared" si="63"/>
        <v>8900</v>
      </c>
      <c r="E233" s="38"/>
      <c r="F233" s="39" t="s">
        <v>26</v>
      </c>
      <c r="G233" s="61">
        <v>20</v>
      </c>
      <c r="H233" s="81">
        <v>0.26</v>
      </c>
      <c r="I233" s="65">
        <v>321</v>
      </c>
      <c r="J233" s="73">
        <f t="shared" si="67"/>
        <v>12</v>
      </c>
      <c r="K233" s="76">
        <f t="shared" si="68"/>
        <v>20</v>
      </c>
      <c r="L233" s="77">
        <f t="shared" si="69"/>
        <v>25</v>
      </c>
      <c r="M233" s="78">
        <f t="shared" si="70"/>
        <v>3.21</v>
      </c>
      <c r="N233" s="52">
        <f t="shared" si="60"/>
        <v>6951</v>
      </c>
      <c r="O233" s="86">
        <f t="shared" si="65"/>
        <v>1949</v>
      </c>
      <c r="P233" s="87">
        <f t="shared" si="66"/>
        <v>0.21898876404494383</v>
      </c>
      <c r="Q233" s="46"/>
    </row>
    <row r="234" spans="1:17" ht="12.95" customHeight="1" x14ac:dyDescent="0.2">
      <c r="A234" s="140">
        <f t="shared" si="64"/>
        <v>0.1</v>
      </c>
      <c r="B234" s="141">
        <f t="shared" si="54"/>
        <v>6700</v>
      </c>
      <c r="C234" s="35">
        <v>8970246</v>
      </c>
      <c r="D234" s="157">
        <f t="shared" si="63"/>
        <v>6700</v>
      </c>
      <c r="E234" s="38"/>
      <c r="F234" s="39" t="s">
        <v>91</v>
      </c>
      <c r="G234" s="61">
        <v>20</v>
      </c>
      <c r="H234" s="81">
        <v>0.26</v>
      </c>
      <c r="I234" s="65">
        <v>242</v>
      </c>
      <c r="J234" s="73">
        <f t="shared" si="67"/>
        <v>12</v>
      </c>
      <c r="K234" s="76">
        <f t="shared" si="68"/>
        <v>20</v>
      </c>
      <c r="L234" s="77">
        <f t="shared" si="69"/>
        <v>25</v>
      </c>
      <c r="M234" s="78">
        <f t="shared" si="70"/>
        <v>2.42</v>
      </c>
      <c r="N234" s="52">
        <f t="shared" si="60"/>
        <v>5322</v>
      </c>
      <c r="O234" s="86">
        <f t="shared" si="65"/>
        <v>1378</v>
      </c>
      <c r="P234" s="87">
        <f t="shared" si="66"/>
        <v>0.20567164179104477</v>
      </c>
      <c r="Q234" s="46"/>
    </row>
    <row r="235" spans="1:17" ht="12.95" customHeight="1" x14ac:dyDescent="0.2">
      <c r="A235" s="140">
        <f t="shared" si="64"/>
        <v>0.1</v>
      </c>
      <c r="B235" s="141">
        <f t="shared" si="54"/>
        <v>6600</v>
      </c>
      <c r="C235" s="35">
        <v>8970268</v>
      </c>
      <c r="D235" s="157">
        <f t="shared" si="63"/>
        <v>6600</v>
      </c>
      <c r="E235" s="38"/>
      <c r="F235" s="39" t="s">
        <v>856</v>
      </c>
      <c r="G235" s="61">
        <v>20</v>
      </c>
      <c r="H235" s="81">
        <v>0.26</v>
      </c>
      <c r="I235" s="65">
        <v>235</v>
      </c>
      <c r="J235" s="73">
        <f t="shared" si="67"/>
        <v>12</v>
      </c>
      <c r="K235" s="76">
        <f t="shared" si="68"/>
        <v>20</v>
      </c>
      <c r="L235" s="77">
        <f t="shared" si="69"/>
        <v>25</v>
      </c>
      <c r="M235" s="78">
        <f t="shared" si="70"/>
        <v>2.35</v>
      </c>
      <c r="N235" s="52">
        <f t="shared" si="60"/>
        <v>5177</v>
      </c>
      <c r="O235" s="86">
        <f t="shared" si="65"/>
        <v>1423</v>
      </c>
      <c r="P235" s="87">
        <f t="shared" si="66"/>
        <v>0.21560606060606061</v>
      </c>
      <c r="Q235" s="46"/>
    </row>
    <row r="236" spans="1:17" ht="12.95" customHeight="1" x14ac:dyDescent="0.2">
      <c r="A236" s="140">
        <f t="shared" si="64"/>
        <v>0.1</v>
      </c>
      <c r="B236" s="141">
        <f t="shared" si="54"/>
        <v>5500</v>
      </c>
      <c r="C236" s="35">
        <v>8970288</v>
      </c>
      <c r="D236" s="157">
        <f t="shared" si="63"/>
        <v>5500</v>
      </c>
      <c r="E236" s="38"/>
      <c r="F236" s="39" t="s">
        <v>855</v>
      </c>
      <c r="G236" s="61">
        <v>20</v>
      </c>
      <c r="H236" s="81">
        <v>0.26</v>
      </c>
      <c r="I236" s="65">
        <v>195</v>
      </c>
      <c r="J236" s="73">
        <f t="shared" si="67"/>
        <v>12</v>
      </c>
      <c r="K236" s="76">
        <f t="shared" si="68"/>
        <v>20</v>
      </c>
      <c r="L236" s="77">
        <f t="shared" si="69"/>
        <v>25</v>
      </c>
      <c r="M236" s="78">
        <f t="shared" si="70"/>
        <v>1.95</v>
      </c>
      <c r="N236" s="52">
        <f t="shared" si="60"/>
        <v>4352</v>
      </c>
      <c r="O236" s="86">
        <f t="shared" si="65"/>
        <v>1148</v>
      </c>
      <c r="P236" s="87">
        <f t="shared" si="66"/>
        <v>0.20872727272727273</v>
      </c>
      <c r="Q236" s="46"/>
    </row>
    <row r="237" spans="1:17" ht="12.95" customHeight="1" x14ac:dyDescent="0.2">
      <c r="A237" s="140">
        <f t="shared" si="64"/>
        <v>0.1</v>
      </c>
      <c r="B237" s="141">
        <f t="shared" si="54"/>
        <v>6900</v>
      </c>
      <c r="C237" s="35">
        <v>8970294</v>
      </c>
      <c r="D237" s="157">
        <f t="shared" si="63"/>
        <v>6900</v>
      </c>
      <c r="E237" s="38"/>
      <c r="F237" s="39" t="s">
        <v>269</v>
      </c>
      <c r="G237" s="61">
        <v>20</v>
      </c>
      <c r="H237" s="81">
        <v>0.26</v>
      </c>
      <c r="I237" s="65">
        <v>247</v>
      </c>
      <c r="J237" s="73">
        <f t="shared" si="67"/>
        <v>12</v>
      </c>
      <c r="K237" s="76">
        <f t="shared" si="68"/>
        <v>20</v>
      </c>
      <c r="L237" s="77">
        <f t="shared" si="69"/>
        <v>25</v>
      </c>
      <c r="M237" s="78">
        <f t="shared" si="70"/>
        <v>2.4700000000000002</v>
      </c>
      <c r="N237" s="52">
        <f t="shared" si="60"/>
        <v>5425</v>
      </c>
      <c r="O237" s="86">
        <f t="shared" si="65"/>
        <v>1475</v>
      </c>
      <c r="P237" s="87">
        <f t="shared" si="66"/>
        <v>0.21376811594202899</v>
      </c>
      <c r="Q237" s="46"/>
    </row>
    <row r="238" spans="1:17" ht="12.95" customHeight="1" x14ac:dyDescent="0.2">
      <c r="A238" s="140">
        <f t="shared" si="64"/>
        <v>0.1</v>
      </c>
      <c r="B238" s="141">
        <f t="shared" si="54"/>
        <v>8400</v>
      </c>
      <c r="C238" s="35">
        <v>8970295</v>
      </c>
      <c r="D238" s="157">
        <f t="shared" si="63"/>
        <v>8400</v>
      </c>
      <c r="E238" s="38"/>
      <c r="F238" s="39" t="s">
        <v>270</v>
      </c>
      <c r="G238" s="61">
        <v>20</v>
      </c>
      <c r="H238" s="81">
        <v>0.26</v>
      </c>
      <c r="I238" s="65">
        <v>304</v>
      </c>
      <c r="J238" s="73">
        <f t="shared" si="67"/>
        <v>12</v>
      </c>
      <c r="K238" s="76">
        <f t="shared" si="68"/>
        <v>20</v>
      </c>
      <c r="L238" s="77">
        <f t="shared" si="69"/>
        <v>25</v>
      </c>
      <c r="M238" s="78">
        <f t="shared" si="70"/>
        <v>3.04</v>
      </c>
      <c r="N238" s="52">
        <f t="shared" si="60"/>
        <v>6600</v>
      </c>
      <c r="O238" s="86">
        <f t="shared" si="65"/>
        <v>1800</v>
      </c>
      <c r="P238" s="87">
        <f t="shared" si="66"/>
        <v>0.21428571428571427</v>
      </c>
      <c r="Q238" s="46"/>
    </row>
    <row r="239" spans="1:17" ht="12.95" customHeight="1" x14ac:dyDescent="0.2">
      <c r="A239" s="140">
        <f t="shared" si="64"/>
        <v>0.1</v>
      </c>
      <c r="B239" s="141">
        <f t="shared" si="54"/>
        <v>2200</v>
      </c>
      <c r="C239" s="35">
        <v>8970320</v>
      </c>
      <c r="D239" s="157">
        <f t="shared" si="63"/>
        <v>2200</v>
      </c>
      <c r="E239" s="38"/>
      <c r="F239" s="39" t="s">
        <v>669</v>
      </c>
      <c r="G239" s="61">
        <v>20</v>
      </c>
      <c r="H239" s="81">
        <v>0.26</v>
      </c>
      <c r="I239" s="65">
        <v>74</v>
      </c>
      <c r="J239" s="73">
        <f t="shared" si="67"/>
        <v>12</v>
      </c>
      <c r="K239" s="76">
        <f t="shared" si="68"/>
        <v>20</v>
      </c>
      <c r="L239" s="77">
        <f t="shared" si="69"/>
        <v>25</v>
      </c>
      <c r="M239" s="78">
        <f t="shared" si="70"/>
        <v>0.74</v>
      </c>
      <c r="N239" s="52">
        <f t="shared" si="60"/>
        <v>1857</v>
      </c>
      <c r="O239" s="86">
        <f t="shared" si="65"/>
        <v>343</v>
      </c>
      <c r="P239" s="87">
        <f t="shared" si="66"/>
        <v>0.15590909090909091</v>
      </c>
      <c r="Q239" s="46"/>
    </row>
    <row r="240" spans="1:17" ht="12.95" customHeight="1" x14ac:dyDescent="0.2">
      <c r="A240" s="140">
        <f t="shared" si="64"/>
        <v>0.1</v>
      </c>
      <c r="B240" s="141">
        <f t="shared" si="54"/>
        <v>2800</v>
      </c>
      <c r="C240" s="35">
        <v>8970321</v>
      </c>
      <c r="D240" s="157">
        <f t="shared" si="63"/>
        <v>2800</v>
      </c>
      <c r="E240" s="38"/>
      <c r="F240" s="39" t="s">
        <v>670</v>
      </c>
      <c r="G240" s="61">
        <v>20</v>
      </c>
      <c r="H240" s="81">
        <v>0.26</v>
      </c>
      <c r="I240" s="65">
        <v>93</v>
      </c>
      <c r="J240" s="73">
        <f t="shared" si="67"/>
        <v>12</v>
      </c>
      <c r="K240" s="76">
        <f t="shared" si="68"/>
        <v>20</v>
      </c>
      <c r="L240" s="77">
        <f t="shared" si="69"/>
        <v>25</v>
      </c>
      <c r="M240" s="78">
        <f t="shared" si="70"/>
        <v>0.93</v>
      </c>
      <c r="N240" s="52">
        <f t="shared" si="60"/>
        <v>2249</v>
      </c>
      <c r="O240" s="86">
        <f t="shared" si="65"/>
        <v>551</v>
      </c>
      <c r="P240" s="87">
        <f t="shared" si="66"/>
        <v>0.19678571428571429</v>
      </c>
      <c r="Q240" s="46"/>
    </row>
    <row r="241" spans="1:17" ht="12.95" customHeight="1" x14ac:dyDescent="0.2">
      <c r="A241" s="140">
        <f t="shared" si="64"/>
        <v>0.1</v>
      </c>
      <c r="B241" s="141">
        <f t="shared" si="54"/>
        <v>3100</v>
      </c>
      <c r="C241" s="35">
        <v>8970344</v>
      </c>
      <c r="D241" s="157">
        <f t="shared" si="63"/>
        <v>3100</v>
      </c>
      <c r="E241" s="38"/>
      <c r="F241" s="39" t="s">
        <v>282</v>
      </c>
      <c r="G241" s="61">
        <v>20</v>
      </c>
      <c r="H241" s="81">
        <v>0.26</v>
      </c>
      <c r="I241" s="65">
        <v>105</v>
      </c>
      <c r="J241" s="73">
        <f t="shared" si="67"/>
        <v>12</v>
      </c>
      <c r="K241" s="76">
        <f t="shared" si="68"/>
        <v>20</v>
      </c>
      <c r="L241" s="77">
        <f t="shared" si="69"/>
        <v>25</v>
      </c>
      <c r="M241" s="78">
        <f t="shared" si="70"/>
        <v>1.05</v>
      </c>
      <c r="N241" s="52">
        <f t="shared" si="60"/>
        <v>2496</v>
      </c>
      <c r="O241" s="86">
        <f t="shared" si="65"/>
        <v>604</v>
      </c>
      <c r="P241" s="87">
        <f t="shared" si="66"/>
        <v>0.19483870967741934</v>
      </c>
      <c r="Q241" s="46"/>
    </row>
    <row r="242" spans="1:17" ht="12.95" customHeight="1" x14ac:dyDescent="0.2">
      <c r="A242" s="140">
        <f t="shared" si="64"/>
        <v>0.1</v>
      </c>
      <c r="B242" s="141">
        <f t="shared" si="54"/>
        <v>3100</v>
      </c>
      <c r="C242" s="35">
        <v>8970345</v>
      </c>
      <c r="D242" s="157">
        <f t="shared" si="63"/>
        <v>3100</v>
      </c>
      <c r="E242" s="38"/>
      <c r="F242" s="39" t="s">
        <v>283</v>
      </c>
      <c r="G242" s="61">
        <v>20</v>
      </c>
      <c r="H242" s="81">
        <v>0.26</v>
      </c>
      <c r="I242" s="65">
        <v>107</v>
      </c>
      <c r="J242" s="73">
        <f t="shared" si="67"/>
        <v>12</v>
      </c>
      <c r="K242" s="76">
        <f t="shared" si="68"/>
        <v>20</v>
      </c>
      <c r="L242" s="77">
        <f t="shared" si="69"/>
        <v>25</v>
      </c>
      <c r="M242" s="78">
        <f t="shared" si="70"/>
        <v>1.07</v>
      </c>
      <c r="N242" s="52">
        <f t="shared" si="60"/>
        <v>2537</v>
      </c>
      <c r="O242" s="86">
        <f t="shared" si="65"/>
        <v>563</v>
      </c>
      <c r="P242" s="87">
        <f t="shared" si="66"/>
        <v>0.18161290322580645</v>
      </c>
      <c r="Q242" s="46"/>
    </row>
    <row r="243" spans="1:17" ht="12.95" customHeight="1" x14ac:dyDescent="0.2">
      <c r="A243" s="140">
        <f t="shared" si="64"/>
        <v>0.1</v>
      </c>
      <c r="B243" s="141">
        <f t="shared" si="54"/>
        <v>3200</v>
      </c>
      <c r="C243" s="35">
        <v>8970346</v>
      </c>
      <c r="D243" s="157">
        <f t="shared" si="63"/>
        <v>3200</v>
      </c>
      <c r="E243" s="38"/>
      <c r="F243" s="39" t="s">
        <v>284</v>
      </c>
      <c r="G243" s="61">
        <v>20</v>
      </c>
      <c r="H243" s="81">
        <v>0.26</v>
      </c>
      <c r="I243" s="65">
        <v>109</v>
      </c>
      <c r="J243" s="73">
        <f t="shared" si="67"/>
        <v>12</v>
      </c>
      <c r="K243" s="76">
        <f t="shared" si="68"/>
        <v>20</v>
      </c>
      <c r="L243" s="77">
        <f t="shared" si="69"/>
        <v>25</v>
      </c>
      <c r="M243" s="78">
        <f t="shared" si="70"/>
        <v>1.0900000000000001</v>
      </c>
      <c r="N243" s="52">
        <f t="shared" si="60"/>
        <v>2579</v>
      </c>
      <c r="O243" s="86">
        <f t="shared" si="65"/>
        <v>621</v>
      </c>
      <c r="P243" s="87">
        <f t="shared" si="66"/>
        <v>0.1940625</v>
      </c>
      <c r="Q243" s="46"/>
    </row>
    <row r="244" spans="1:17" ht="12.95" customHeight="1" x14ac:dyDescent="0.2">
      <c r="A244" s="140">
        <f t="shared" si="64"/>
        <v>0.1</v>
      </c>
      <c r="B244" s="141">
        <f t="shared" ref="B244:B307" si="71">CEILING(((I244+J244+M244)*$B$4),100)-100</f>
        <v>3000</v>
      </c>
      <c r="C244" s="35">
        <v>8970347</v>
      </c>
      <c r="D244" s="157">
        <f t="shared" si="63"/>
        <v>3000</v>
      </c>
      <c r="E244" s="38"/>
      <c r="F244" s="39" t="s">
        <v>3</v>
      </c>
      <c r="G244" s="61">
        <v>20</v>
      </c>
      <c r="H244" s="81">
        <v>0.26</v>
      </c>
      <c r="I244" s="65">
        <v>103</v>
      </c>
      <c r="J244" s="73">
        <f t="shared" si="67"/>
        <v>12</v>
      </c>
      <c r="K244" s="76">
        <f t="shared" si="68"/>
        <v>20</v>
      </c>
      <c r="L244" s="77">
        <f t="shared" si="69"/>
        <v>25</v>
      </c>
      <c r="M244" s="78">
        <f t="shared" si="70"/>
        <v>1.03</v>
      </c>
      <c r="N244" s="52">
        <f t="shared" si="60"/>
        <v>2455</v>
      </c>
      <c r="O244" s="86">
        <f t="shared" si="65"/>
        <v>545</v>
      </c>
      <c r="P244" s="87">
        <f t="shared" si="66"/>
        <v>0.18166666666666667</v>
      </c>
      <c r="Q244" s="46"/>
    </row>
    <row r="245" spans="1:17" ht="12.95" customHeight="1" x14ac:dyDescent="0.2">
      <c r="A245" s="140">
        <f t="shared" si="64"/>
        <v>0.1</v>
      </c>
      <c r="B245" s="141">
        <f t="shared" si="71"/>
        <v>6700</v>
      </c>
      <c r="C245" s="35">
        <v>8970360</v>
      </c>
      <c r="D245" s="157">
        <f t="shared" si="63"/>
        <v>6700</v>
      </c>
      <c r="E245" s="38"/>
      <c r="F245" s="39" t="s">
        <v>58</v>
      </c>
      <c r="G245" s="61">
        <v>20</v>
      </c>
      <c r="H245" s="81">
        <v>0.26</v>
      </c>
      <c r="I245" s="65">
        <v>242</v>
      </c>
      <c r="J245" s="73">
        <f t="shared" si="67"/>
        <v>12</v>
      </c>
      <c r="K245" s="76">
        <f t="shared" si="68"/>
        <v>20</v>
      </c>
      <c r="L245" s="77">
        <f t="shared" si="69"/>
        <v>25</v>
      </c>
      <c r="M245" s="78">
        <f t="shared" si="70"/>
        <v>2.42</v>
      </c>
      <c r="N245" s="52">
        <f t="shared" si="60"/>
        <v>5322</v>
      </c>
      <c r="O245" s="86">
        <f t="shared" si="65"/>
        <v>1378</v>
      </c>
      <c r="P245" s="87">
        <f t="shared" si="66"/>
        <v>0.20567164179104477</v>
      </c>
      <c r="Q245" s="46"/>
    </row>
    <row r="246" spans="1:17" ht="12.95" customHeight="1" x14ac:dyDescent="0.2">
      <c r="A246" s="140">
        <f t="shared" si="64"/>
        <v>0.1</v>
      </c>
      <c r="B246" s="141">
        <f t="shared" si="71"/>
        <v>5500</v>
      </c>
      <c r="C246" s="35">
        <v>8970361</v>
      </c>
      <c r="D246" s="157">
        <f t="shared" si="63"/>
        <v>5500</v>
      </c>
      <c r="E246" s="38"/>
      <c r="F246" s="39" t="s">
        <v>59</v>
      </c>
      <c r="G246" s="61">
        <v>20</v>
      </c>
      <c r="H246" s="81">
        <v>0.26</v>
      </c>
      <c r="I246" s="65">
        <v>197</v>
      </c>
      <c r="J246" s="73">
        <f t="shared" si="67"/>
        <v>12</v>
      </c>
      <c r="K246" s="76">
        <f t="shared" si="68"/>
        <v>20</v>
      </c>
      <c r="L246" s="77">
        <f t="shared" si="69"/>
        <v>25</v>
      </c>
      <c r="M246" s="78">
        <f t="shared" si="70"/>
        <v>1.97</v>
      </c>
      <c r="N246" s="52">
        <f t="shared" si="60"/>
        <v>4394</v>
      </c>
      <c r="O246" s="86">
        <f t="shared" si="65"/>
        <v>1106</v>
      </c>
      <c r="P246" s="87">
        <f t="shared" si="66"/>
        <v>0.2010909090909091</v>
      </c>
      <c r="Q246" s="46"/>
    </row>
    <row r="247" spans="1:17" ht="12.95" customHeight="1" x14ac:dyDescent="0.2">
      <c r="A247" s="140">
        <f t="shared" si="64"/>
        <v>0.1</v>
      </c>
      <c r="B247" s="141">
        <f t="shared" si="71"/>
        <v>5100</v>
      </c>
      <c r="C247" s="35">
        <v>8970362</v>
      </c>
      <c r="D247" s="157">
        <f t="shared" si="63"/>
        <v>5100</v>
      </c>
      <c r="E247" s="38"/>
      <c r="F247" s="39" t="s">
        <v>60</v>
      </c>
      <c r="G247" s="61">
        <v>20</v>
      </c>
      <c r="H247" s="81">
        <v>0.26</v>
      </c>
      <c r="I247" s="65">
        <v>180</v>
      </c>
      <c r="J247" s="73">
        <f t="shared" si="67"/>
        <v>12</v>
      </c>
      <c r="K247" s="76">
        <f t="shared" si="68"/>
        <v>20</v>
      </c>
      <c r="L247" s="77">
        <f t="shared" si="69"/>
        <v>25</v>
      </c>
      <c r="M247" s="78">
        <f t="shared" si="70"/>
        <v>1.8</v>
      </c>
      <c r="N247" s="52">
        <f t="shared" si="60"/>
        <v>4043</v>
      </c>
      <c r="O247" s="86">
        <f t="shared" si="65"/>
        <v>1057</v>
      </c>
      <c r="P247" s="87">
        <f t="shared" si="66"/>
        <v>0.2072549019607843</v>
      </c>
      <c r="Q247" s="46"/>
    </row>
    <row r="248" spans="1:17" ht="12.95" customHeight="1" x14ac:dyDescent="0.2">
      <c r="A248" s="140">
        <f t="shared" si="64"/>
        <v>0.1</v>
      </c>
      <c r="B248" s="141">
        <f t="shared" si="71"/>
        <v>5800</v>
      </c>
      <c r="C248" s="35">
        <v>8970363</v>
      </c>
      <c r="D248" s="157">
        <f t="shared" si="63"/>
        <v>5800</v>
      </c>
      <c r="E248" s="38"/>
      <c r="F248" s="39" t="s">
        <v>61</v>
      </c>
      <c r="G248" s="61">
        <v>20</v>
      </c>
      <c r="H248" s="81">
        <v>0.26</v>
      </c>
      <c r="I248" s="65">
        <v>205</v>
      </c>
      <c r="J248" s="73">
        <f t="shared" si="67"/>
        <v>12</v>
      </c>
      <c r="K248" s="76">
        <f t="shared" si="68"/>
        <v>20</v>
      </c>
      <c r="L248" s="77">
        <f t="shared" si="69"/>
        <v>25</v>
      </c>
      <c r="M248" s="78">
        <f t="shared" si="70"/>
        <v>2.0499999999999998</v>
      </c>
      <c r="N248" s="52">
        <f t="shared" si="60"/>
        <v>4559</v>
      </c>
      <c r="O248" s="86">
        <f t="shared" si="65"/>
        <v>1241</v>
      </c>
      <c r="P248" s="87">
        <f t="shared" si="66"/>
        <v>0.2139655172413793</v>
      </c>
      <c r="Q248" s="46"/>
    </row>
    <row r="249" spans="1:17" ht="12.95" customHeight="1" x14ac:dyDescent="0.2">
      <c r="A249" s="140">
        <f t="shared" si="64"/>
        <v>0.1</v>
      </c>
      <c r="B249" s="141">
        <f t="shared" si="71"/>
        <v>6300</v>
      </c>
      <c r="C249" s="35">
        <v>8970364</v>
      </c>
      <c r="D249" s="157">
        <f t="shared" si="63"/>
        <v>6300</v>
      </c>
      <c r="E249" s="38"/>
      <c r="F249" s="39" t="s">
        <v>62</v>
      </c>
      <c r="G249" s="61">
        <v>20</v>
      </c>
      <c r="H249" s="81">
        <v>0.26</v>
      </c>
      <c r="I249" s="65">
        <v>226</v>
      </c>
      <c r="J249" s="73">
        <f t="shared" si="67"/>
        <v>12</v>
      </c>
      <c r="K249" s="76">
        <f t="shared" si="68"/>
        <v>20</v>
      </c>
      <c r="L249" s="77">
        <f t="shared" si="69"/>
        <v>25</v>
      </c>
      <c r="M249" s="78">
        <f t="shared" si="70"/>
        <v>2.2599999999999998</v>
      </c>
      <c r="N249" s="52">
        <f t="shared" si="60"/>
        <v>4992</v>
      </c>
      <c r="O249" s="86">
        <f t="shared" si="65"/>
        <v>1308</v>
      </c>
      <c r="P249" s="87">
        <f t="shared" si="66"/>
        <v>0.20761904761904762</v>
      </c>
      <c r="Q249" s="46"/>
    </row>
    <row r="250" spans="1:17" ht="12.95" customHeight="1" x14ac:dyDescent="0.2">
      <c r="A250" s="140">
        <f t="shared" si="64"/>
        <v>0.1</v>
      </c>
      <c r="B250" s="141">
        <f t="shared" si="71"/>
        <v>4300</v>
      </c>
      <c r="C250" s="35">
        <v>8970365</v>
      </c>
      <c r="D250" s="157">
        <f t="shared" si="63"/>
        <v>4300</v>
      </c>
      <c r="E250" s="38"/>
      <c r="F250" s="39" t="s">
        <v>63</v>
      </c>
      <c r="G250" s="61">
        <v>20</v>
      </c>
      <c r="H250" s="81">
        <v>0.26</v>
      </c>
      <c r="I250" s="65">
        <v>151</v>
      </c>
      <c r="J250" s="73">
        <f t="shared" si="67"/>
        <v>12</v>
      </c>
      <c r="K250" s="76">
        <f t="shared" si="68"/>
        <v>20</v>
      </c>
      <c r="L250" s="77">
        <f t="shared" si="69"/>
        <v>25</v>
      </c>
      <c r="M250" s="78">
        <f t="shared" si="70"/>
        <v>1.51</v>
      </c>
      <c r="N250" s="52">
        <f t="shared" si="60"/>
        <v>3445</v>
      </c>
      <c r="O250" s="86">
        <f t="shared" si="65"/>
        <v>855</v>
      </c>
      <c r="P250" s="87">
        <f t="shared" si="66"/>
        <v>0.19883720930232557</v>
      </c>
      <c r="Q250" s="46"/>
    </row>
    <row r="251" spans="1:17" ht="12.95" customHeight="1" x14ac:dyDescent="0.2">
      <c r="A251" s="140">
        <f t="shared" si="64"/>
        <v>0.1</v>
      </c>
      <c r="B251" s="141">
        <f t="shared" si="71"/>
        <v>6800</v>
      </c>
      <c r="C251" s="35">
        <v>8970366</v>
      </c>
      <c r="D251" s="157">
        <f t="shared" si="63"/>
        <v>6800</v>
      </c>
      <c r="E251" s="38"/>
      <c r="F251" s="39" t="s">
        <v>64</v>
      </c>
      <c r="G251" s="61">
        <v>20</v>
      </c>
      <c r="H251" s="81">
        <v>0.26</v>
      </c>
      <c r="I251" s="65">
        <v>243</v>
      </c>
      <c r="J251" s="73">
        <f t="shared" si="67"/>
        <v>12</v>
      </c>
      <c r="K251" s="76">
        <f t="shared" si="68"/>
        <v>20</v>
      </c>
      <c r="L251" s="77">
        <f t="shared" si="69"/>
        <v>25</v>
      </c>
      <c r="M251" s="78">
        <f t="shared" si="70"/>
        <v>2.4300000000000002</v>
      </c>
      <c r="N251" s="52">
        <f t="shared" si="60"/>
        <v>5342</v>
      </c>
      <c r="O251" s="86">
        <f t="shared" si="65"/>
        <v>1458</v>
      </c>
      <c r="P251" s="87">
        <f t="shared" si="66"/>
        <v>0.21441176470588236</v>
      </c>
      <c r="Q251" s="46"/>
    </row>
    <row r="252" spans="1:17" ht="12.95" customHeight="1" x14ac:dyDescent="0.2">
      <c r="A252" s="140">
        <f t="shared" si="64"/>
        <v>0.1</v>
      </c>
      <c r="B252" s="141">
        <f t="shared" si="71"/>
        <v>4200</v>
      </c>
      <c r="C252" s="35">
        <v>8970369</v>
      </c>
      <c r="D252" s="157">
        <f t="shared" si="63"/>
        <v>4200</v>
      </c>
      <c r="E252" s="38"/>
      <c r="F252" s="39" t="s">
        <v>551</v>
      </c>
      <c r="G252" s="61">
        <v>20</v>
      </c>
      <c r="H252" s="81">
        <v>0.26</v>
      </c>
      <c r="I252" s="65">
        <v>147</v>
      </c>
      <c r="J252" s="73">
        <f t="shared" si="67"/>
        <v>12</v>
      </c>
      <c r="K252" s="76">
        <f t="shared" si="68"/>
        <v>20</v>
      </c>
      <c r="L252" s="77">
        <f t="shared" si="69"/>
        <v>25</v>
      </c>
      <c r="M252" s="78">
        <f t="shared" si="70"/>
        <v>1.47</v>
      </c>
      <c r="N252" s="52">
        <f t="shared" si="60"/>
        <v>3362</v>
      </c>
      <c r="O252" s="86">
        <f t="shared" si="65"/>
        <v>838</v>
      </c>
      <c r="P252" s="87">
        <f t="shared" si="66"/>
        <v>0.19952380952380952</v>
      </c>
      <c r="Q252" s="46"/>
    </row>
    <row r="253" spans="1:17" ht="12.95" customHeight="1" x14ac:dyDescent="0.2">
      <c r="A253" s="140">
        <f t="shared" si="64"/>
        <v>0.1</v>
      </c>
      <c r="B253" s="141">
        <f t="shared" si="71"/>
        <v>1700</v>
      </c>
      <c r="C253" s="35">
        <v>8970380</v>
      </c>
      <c r="D253" s="157">
        <f t="shared" si="63"/>
        <v>1700</v>
      </c>
      <c r="E253" s="38"/>
      <c r="F253" s="39" t="s">
        <v>285</v>
      </c>
      <c r="G253" s="61">
        <v>20</v>
      </c>
      <c r="H253" s="81">
        <v>0.26</v>
      </c>
      <c r="I253" s="65">
        <v>54</v>
      </c>
      <c r="J253" s="73">
        <f t="shared" si="67"/>
        <v>12</v>
      </c>
      <c r="K253" s="76">
        <f t="shared" si="68"/>
        <v>20</v>
      </c>
      <c r="L253" s="77">
        <f t="shared" si="69"/>
        <v>25</v>
      </c>
      <c r="M253" s="78">
        <f t="shared" si="70"/>
        <v>0.54</v>
      </c>
      <c r="N253" s="52">
        <f t="shared" si="60"/>
        <v>1444</v>
      </c>
      <c r="O253" s="86">
        <f t="shared" si="65"/>
        <v>256</v>
      </c>
      <c r="P253" s="87">
        <f t="shared" si="66"/>
        <v>0.15058823529411763</v>
      </c>
      <c r="Q253" s="46"/>
    </row>
    <row r="254" spans="1:17" ht="12.95" customHeight="1" x14ac:dyDescent="0.2">
      <c r="A254" s="140">
        <f t="shared" si="64"/>
        <v>0.1</v>
      </c>
      <c r="B254" s="141">
        <f t="shared" si="71"/>
        <v>1700</v>
      </c>
      <c r="C254" s="35">
        <v>8970381</v>
      </c>
      <c r="D254" s="157">
        <f t="shared" si="63"/>
        <v>1700</v>
      </c>
      <c r="E254" s="38"/>
      <c r="F254" s="39" t="s">
        <v>286</v>
      </c>
      <c r="G254" s="61">
        <v>20</v>
      </c>
      <c r="H254" s="81">
        <v>0.26</v>
      </c>
      <c r="I254" s="65">
        <v>54</v>
      </c>
      <c r="J254" s="73">
        <f t="shared" si="67"/>
        <v>12</v>
      </c>
      <c r="K254" s="76">
        <f t="shared" si="68"/>
        <v>20</v>
      </c>
      <c r="L254" s="77">
        <f t="shared" si="69"/>
        <v>25</v>
      </c>
      <c r="M254" s="78">
        <f t="shared" si="70"/>
        <v>0.54</v>
      </c>
      <c r="N254" s="52">
        <f t="shared" si="60"/>
        <v>1444</v>
      </c>
      <c r="O254" s="86">
        <f t="shared" si="65"/>
        <v>256</v>
      </c>
      <c r="P254" s="87">
        <f t="shared" si="66"/>
        <v>0.15058823529411763</v>
      </c>
      <c r="Q254" s="46"/>
    </row>
    <row r="255" spans="1:17" ht="12.95" customHeight="1" x14ac:dyDescent="0.2">
      <c r="A255" s="140">
        <f t="shared" si="64"/>
        <v>0.1</v>
      </c>
      <c r="B255" s="141">
        <f t="shared" si="71"/>
        <v>2300</v>
      </c>
      <c r="C255" s="35">
        <v>8970382</v>
      </c>
      <c r="D255" s="157">
        <f t="shared" si="63"/>
        <v>2300</v>
      </c>
      <c r="E255" s="38"/>
      <c r="F255" s="39" t="s">
        <v>287</v>
      </c>
      <c r="G255" s="61">
        <v>20</v>
      </c>
      <c r="H255" s="81">
        <v>0.26</v>
      </c>
      <c r="I255" s="65">
        <v>76</v>
      </c>
      <c r="J255" s="73">
        <f t="shared" si="67"/>
        <v>12</v>
      </c>
      <c r="K255" s="76">
        <f t="shared" si="68"/>
        <v>20</v>
      </c>
      <c r="L255" s="77">
        <f t="shared" si="69"/>
        <v>25</v>
      </c>
      <c r="M255" s="78">
        <f t="shared" si="70"/>
        <v>0.76</v>
      </c>
      <c r="N255" s="52">
        <f t="shared" si="60"/>
        <v>1898</v>
      </c>
      <c r="O255" s="86">
        <f t="shared" si="65"/>
        <v>402</v>
      </c>
      <c r="P255" s="87">
        <f t="shared" si="66"/>
        <v>0.17478260869565218</v>
      </c>
      <c r="Q255" s="46"/>
    </row>
    <row r="256" spans="1:17" ht="12.95" customHeight="1" x14ac:dyDescent="0.2">
      <c r="A256" s="140">
        <f t="shared" si="64"/>
        <v>0.1</v>
      </c>
      <c r="B256" s="141">
        <f t="shared" si="71"/>
        <v>1800</v>
      </c>
      <c r="C256" s="35">
        <v>8970383</v>
      </c>
      <c r="D256" s="157">
        <f t="shared" si="63"/>
        <v>1800</v>
      </c>
      <c r="E256" s="38"/>
      <c r="F256" s="39" t="s">
        <v>2</v>
      </c>
      <c r="G256" s="61">
        <v>20</v>
      </c>
      <c r="H256" s="81">
        <v>0.26</v>
      </c>
      <c r="I256" s="65">
        <v>56</v>
      </c>
      <c r="J256" s="73">
        <f t="shared" si="67"/>
        <v>12</v>
      </c>
      <c r="K256" s="76">
        <f t="shared" si="68"/>
        <v>20</v>
      </c>
      <c r="L256" s="77">
        <f t="shared" si="69"/>
        <v>25</v>
      </c>
      <c r="M256" s="78">
        <f t="shared" si="70"/>
        <v>0.56000000000000005</v>
      </c>
      <c r="N256" s="52">
        <f t="shared" si="60"/>
        <v>1485</v>
      </c>
      <c r="O256" s="86">
        <f t="shared" si="65"/>
        <v>315</v>
      </c>
      <c r="P256" s="87">
        <f t="shared" si="66"/>
        <v>0.17499999999999999</v>
      </c>
      <c r="Q256" s="46"/>
    </row>
    <row r="257" spans="1:17" ht="12.95" customHeight="1" x14ac:dyDescent="0.2">
      <c r="A257" s="140">
        <f t="shared" si="64"/>
        <v>0.1</v>
      </c>
      <c r="B257" s="141">
        <f t="shared" si="71"/>
        <v>3900</v>
      </c>
      <c r="C257" s="35">
        <v>8970400</v>
      </c>
      <c r="D257" s="157">
        <f t="shared" si="63"/>
        <v>3900</v>
      </c>
      <c r="E257" s="38"/>
      <c r="F257" s="39" t="s">
        <v>139</v>
      </c>
      <c r="G257" s="61">
        <v>20</v>
      </c>
      <c r="H257" s="81">
        <v>0.26</v>
      </c>
      <c r="I257" s="65">
        <v>134</v>
      </c>
      <c r="J257" s="73">
        <f t="shared" si="67"/>
        <v>12</v>
      </c>
      <c r="K257" s="76">
        <f t="shared" si="68"/>
        <v>20</v>
      </c>
      <c r="L257" s="77">
        <f t="shared" si="69"/>
        <v>25</v>
      </c>
      <c r="M257" s="78">
        <f t="shared" si="70"/>
        <v>1.34</v>
      </c>
      <c r="N257" s="52">
        <f t="shared" si="60"/>
        <v>3094</v>
      </c>
      <c r="O257" s="86">
        <f t="shared" si="65"/>
        <v>806</v>
      </c>
      <c r="P257" s="87">
        <f t="shared" si="66"/>
        <v>0.20666666666666667</v>
      </c>
      <c r="Q257" s="46"/>
    </row>
    <row r="258" spans="1:17" ht="12.95" customHeight="1" x14ac:dyDescent="0.2">
      <c r="A258" s="140">
        <f t="shared" si="64"/>
        <v>0.1</v>
      </c>
      <c r="B258" s="141">
        <f t="shared" si="71"/>
        <v>8200</v>
      </c>
      <c r="C258" s="35">
        <v>8970410</v>
      </c>
      <c r="D258" s="157">
        <f t="shared" si="63"/>
        <v>8200</v>
      </c>
      <c r="E258" s="38"/>
      <c r="F258" s="39" t="s">
        <v>5</v>
      </c>
      <c r="G258" s="61">
        <v>20</v>
      </c>
      <c r="H258" s="81">
        <v>0.26</v>
      </c>
      <c r="I258" s="65">
        <v>298</v>
      </c>
      <c r="J258" s="73">
        <f t="shared" si="67"/>
        <v>12</v>
      </c>
      <c r="K258" s="76">
        <f t="shared" si="68"/>
        <v>20</v>
      </c>
      <c r="L258" s="77">
        <f t="shared" si="69"/>
        <v>25</v>
      </c>
      <c r="M258" s="78">
        <f t="shared" si="70"/>
        <v>2.98</v>
      </c>
      <c r="N258" s="52">
        <f t="shared" si="60"/>
        <v>6477</v>
      </c>
      <c r="O258" s="86">
        <f t="shared" si="65"/>
        <v>1723</v>
      </c>
      <c r="P258" s="87">
        <f t="shared" si="66"/>
        <v>0.21012195121951219</v>
      </c>
      <c r="Q258" s="46"/>
    </row>
    <row r="259" spans="1:17" ht="12.95" customHeight="1" x14ac:dyDescent="0.2">
      <c r="A259" s="140">
        <f t="shared" si="64"/>
        <v>0.1</v>
      </c>
      <c r="B259" s="141">
        <f t="shared" si="71"/>
        <v>5700</v>
      </c>
      <c r="C259" s="35">
        <v>8970415</v>
      </c>
      <c r="D259" s="157">
        <f t="shared" si="63"/>
        <v>5700</v>
      </c>
      <c r="E259" s="38"/>
      <c r="F259" s="39" t="s">
        <v>27</v>
      </c>
      <c r="G259" s="61">
        <v>20</v>
      </c>
      <c r="H259" s="81">
        <v>0.26</v>
      </c>
      <c r="I259" s="65">
        <v>202</v>
      </c>
      <c r="J259" s="73">
        <f t="shared" si="67"/>
        <v>12</v>
      </c>
      <c r="K259" s="76">
        <f t="shared" si="68"/>
        <v>20</v>
      </c>
      <c r="L259" s="77">
        <f t="shared" si="69"/>
        <v>25</v>
      </c>
      <c r="M259" s="78">
        <f t="shared" si="70"/>
        <v>2.02</v>
      </c>
      <c r="N259" s="52">
        <f t="shared" si="60"/>
        <v>4497</v>
      </c>
      <c r="O259" s="86">
        <f t="shared" si="65"/>
        <v>1203</v>
      </c>
      <c r="P259" s="87">
        <f t="shared" si="66"/>
        <v>0.21105263157894738</v>
      </c>
      <c r="Q259" s="46"/>
    </row>
    <row r="260" spans="1:17" ht="12.95" customHeight="1" x14ac:dyDescent="0.2">
      <c r="A260" s="140">
        <f t="shared" si="64"/>
        <v>0.1</v>
      </c>
      <c r="B260" s="141">
        <f t="shared" si="71"/>
        <v>5200</v>
      </c>
      <c r="C260" s="35">
        <v>8970416</v>
      </c>
      <c r="D260" s="157">
        <f t="shared" si="63"/>
        <v>5200</v>
      </c>
      <c r="E260" s="38"/>
      <c r="F260" s="39" t="s">
        <v>200</v>
      </c>
      <c r="G260" s="61">
        <v>20</v>
      </c>
      <c r="H260" s="81">
        <v>0.26</v>
      </c>
      <c r="I260" s="65">
        <v>185</v>
      </c>
      <c r="J260" s="73">
        <f t="shared" si="67"/>
        <v>12</v>
      </c>
      <c r="K260" s="76">
        <f t="shared" si="68"/>
        <v>20</v>
      </c>
      <c r="L260" s="77">
        <f t="shared" si="69"/>
        <v>25</v>
      </c>
      <c r="M260" s="78">
        <f t="shared" si="70"/>
        <v>1.85</v>
      </c>
      <c r="N260" s="52">
        <f t="shared" si="60"/>
        <v>4146</v>
      </c>
      <c r="O260" s="86">
        <f t="shared" si="65"/>
        <v>1054</v>
      </c>
      <c r="P260" s="87">
        <f t="shared" si="66"/>
        <v>0.2026923076923077</v>
      </c>
      <c r="Q260" s="46"/>
    </row>
    <row r="261" spans="1:17" ht="12.95" customHeight="1" x14ac:dyDescent="0.2">
      <c r="A261" s="140">
        <f t="shared" si="64"/>
        <v>0.1</v>
      </c>
      <c r="B261" s="141">
        <f t="shared" si="71"/>
        <v>1700</v>
      </c>
      <c r="C261" s="35">
        <v>8970421</v>
      </c>
      <c r="D261" s="157">
        <f t="shared" si="63"/>
        <v>1700</v>
      </c>
      <c r="E261" s="38"/>
      <c r="F261" s="39" t="s">
        <v>93</v>
      </c>
      <c r="G261" s="61">
        <v>20</v>
      </c>
      <c r="H261" s="81">
        <v>0.26</v>
      </c>
      <c r="I261" s="65">
        <v>52</v>
      </c>
      <c r="J261" s="73">
        <f t="shared" si="67"/>
        <v>12</v>
      </c>
      <c r="K261" s="76">
        <f t="shared" si="68"/>
        <v>20</v>
      </c>
      <c r="L261" s="77">
        <f t="shared" si="69"/>
        <v>25</v>
      </c>
      <c r="M261" s="78">
        <f t="shared" si="70"/>
        <v>0.52</v>
      </c>
      <c r="N261" s="52">
        <f t="shared" si="60"/>
        <v>1403</v>
      </c>
      <c r="O261" s="86">
        <f t="shared" si="65"/>
        <v>297</v>
      </c>
      <c r="P261" s="87">
        <f t="shared" si="66"/>
        <v>0.17470588235294118</v>
      </c>
      <c r="Q261" s="46"/>
    </row>
    <row r="262" spans="1:17" ht="12.95" customHeight="1" x14ac:dyDescent="0.2">
      <c r="A262" s="140">
        <f t="shared" si="64"/>
        <v>0.1</v>
      </c>
      <c r="B262" s="141">
        <f t="shared" si="71"/>
        <v>1400</v>
      </c>
      <c r="C262" s="35">
        <v>8970435</v>
      </c>
      <c r="D262" s="157">
        <f t="shared" si="63"/>
        <v>1400</v>
      </c>
      <c r="E262" s="38"/>
      <c r="F262" s="39" t="s">
        <v>90</v>
      </c>
      <c r="G262" s="61">
        <v>20</v>
      </c>
      <c r="H262" s="81">
        <v>0.26</v>
      </c>
      <c r="I262" s="65">
        <v>42</v>
      </c>
      <c r="J262" s="73">
        <f t="shared" si="67"/>
        <v>12</v>
      </c>
      <c r="K262" s="76">
        <f t="shared" si="68"/>
        <v>20</v>
      </c>
      <c r="L262" s="77">
        <f t="shared" si="69"/>
        <v>25</v>
      </c>
      <c r="M262" s="78">
        <f t="shared" si="70"/>
        <v>0.42</v>
      </c>
      <c r="N262" s="52">
        <f t="shared" si="60"/>
        <v>1197</v>
      </c>
      <c r="O262" s="86">
        <f t="shared" si="65"/>
        <v>203</v>
      </c>
      <c r="P262" s="87">
        <f t="shared" si="66"/>
        <v>0.14499999999999999</v>
      </c>
      <c r="Q262" s="46"/>
    </row>
    <row r="263" spans="1:17" ht="12.95" customHeight="1" x14ac:dyDescent="0.2">
      <c r="A263" s="140">
        <f t="shared" si="64"/>
        <v>0.1</v>
      </c>
      <c r="B263" s="141">
        <f t="shared" si="71"/>
        <v>5000</v>
      </c>
      <c r="C263" s="35">
        <v>8970442</v>
      </c>
      <c r="D263" s="157">
        <f t="shared" si="63"/>
        <v>5000</v>
      </c>
      <c r="E263" s="38"/>
      <c r="F263" s="39" t="s">
        <v>596</v>
      </c>
      <c r="G263" s="61">
        <v>20</v>
      </c>
      <c r="H263" s="81">
        <v>0.26</v>
      </c>
      <c r="I263" s="65">
        <v>175</v>
      </c>
      <c r="J263" s="73">
        <f t="shared" si="67"/>
        <v>12</v>
      </c>
      <c r="K263" s="76">
        <f t="shared" si="68"/>
        <v>20</v>
      </c>
      <c r="L263" s="77">
        <f t="shared" si="69"/>
        <v>25</v>
      </c>
      <c r="M263" s="78">
        <f t="shared" si="70"/>
        <v>1.75</v>
      </c>
      <c r="N263" s="52">
        <f t="shared" si="60"/>
        <v>3940</v>
      </c>
      <c r="O263" s="86">
        <f t="shared" si="65"/>
        <v>1060</v>
      </c>
      <c r="P263" s="87">
        <f t="shared" si="66"/>
        <v>0.21199999999999999</v>
      </c>
      <c r="Q263" s="46"/>
    </row>
    <row r="264" spans="1:17" ht="12.95" customHeight="1" x14ac:dyDescent="0.2">
      <c r="A264" s="140">
        <f t="shared" si="64"/>
        <v>0.1</v>
      </c>
      <c r="B264" s="141">
        <f t="shared" si="71"/>
        <v>1000</v>
      </c>
      <c r="C264" s="35">
        <v>8970443</v>
      </c>
      <c r="D264" s="157">
        <f t="shared" si="63"/>
        <v>1000</v>
      </c>
      <c r="E264" s="38"/>
      <c r="F264" s="39" t="s">
        <v>526</v>
      </c>
      <c r="G264" s="61">
        <v>20</v>
      </c>
      <c r="H264" s="81">
        <v>0.26</v>
      </c>
      <c r="I264" s="65">
        <v>28</v>
      </c>
      <c r="J264" s="73">
        <f t="shared" si="67"/>
        <v>12</v>
      </c>
      <c r="K264" s="76">
        <f t="shared" si="68"/>
        <v>20</v>
      </c>
      <c r="L264" s="77">
        <f t="shared" si="69"/>
        <v>25</v>
      </c>
      <c r="M264" s="78">
        <f t="shared" si="70"/>
        <v>0.28000000000000003</v>
      </c>
      <c r="N264" s="52">
        <f t="shared" si="60"/>
        <v>908</v>
      </c>
      <c r="O264" s="86">
        <f t="shared" si="65"/>
        <v>92</v>
      </c>
      <c r="P264" s="87">
        <f t="shared" si="66"/>
        <v>9.1999999999999998E-2</v>
      </c>
      <c r="Q264" s="46"/>
    </row>
    <row r="265" spans="1:17" ht="12.95" customHeight="1" x14ac:dyDescent="0.2">
      <c r="A265" s="140">
        <f t="shared" si="64"/>
        <v>0.1</v>
      </c>
      <c r="B265" s="141">
        <f t="shared" si="71"/>
        <v>1100</v>
      </c>
      <c r="C265" s="35">
        <v>8970444</v>
      </c>
      <c r="D265" s="157">
        <f t="shared" si="63"/>
        <v>1100</v>
      </c>
      <c r="E265" s="38"/>
      <c r="F265" s="39" t="s">
        <v>527</v>
      </c>
      <c r="G265" s="61">
        <v>20</v>
      </c>
      <c r="H265" s="81">
        <v>0.26</v>
      </c>
      <c r="I265" s="65">
        <v>30</v>
      </c>
      <c r="J265" s="73">
        <f t="shared" si="67"/>
        <v>12</v>
      </c>
      <c r="K265" s="76">
        <f t="shared" si="68"/>
        <v>20</v>
      </c>
      <c r="L265" s="77">
        <f t="shared" si="69"/>
        <v>25</v>
      </c>
      <c r="M265" s="78">
        <f t="shared" si="70"/>
        <v>0.3</v>
      </c>
      <c r="N265" s="52">
        <f t="shared" si="60"/>
        <v>949</v>
      </c>
      <c r="O265" s="86">
        <f t="shared" si="65"/>
        <v>151</v>
      </c>
      <c r="P265" s="87">
        <f t="shared" si="66"/>
        <v>0.13727272727272727</v>
      </c>
      <c r="Q265" s="46"/>
    </row>
    <row r="266" spans="1:17" ht="12.95" customHeight="1" x14ac:dyDescent="0.2">
      <c r="A266" s="140">
        <f t="shared" si="64"/>
        <v>0.1</v>
      </c>
      <c r="B266" s="141">
        <f>CEILING(((I266+J266+M266)*$B$4),100)</f>
        <v>800</v>
      </c>
      <c r="C266" s="35">
        <v>8970445</v>
      </c>
      <c r="D266" s="157">
        <f t="shared" si="63"/>
        <v>800</v>
      </c>
      <c r="E266" s="38"/>
      <c r="F266" s="39" t="s">
        <v>445</v>
      </c>
      <c r="G266" s="61">
        <v>20</v>
      </c>
      <c r="H266" s="81">
        <v>0.26</v>
      </c>
      <c r="I266" s="65">
        <v>16</v>
      </c>
      <c r="J266" s="73">
        <f t="shared" si="67"/>
        <v>12</v>
      </c>
      <c r="K266" s="76">
        <f t="shared" si="68"/>
        <v>20</v>
      </c>
      <c r="L266" s="77">
        <f t="shared" si="69"/>
        <v>25</v>
      </c>
      <c r="M266" s="78">
        <f t="shared" si="70"/>
        <v>0.16</v>
      </c>
      <c r="N266" s="52">
        <f t="shared" si="60"/>
        <v>660</v>
      </c>
      <c r="O266" s="86">
        <f t="shared" si="65"/>
        <v>140</v>
      </c>
      <c r="P266" s="87">
        <f t="shared" si="66"/>
        <v>0.17499999999999999</v>
      </c>
      <c r="Q266" s="46"/>
    </row>
    <row r="267" spans="1:17" ht="12.95" customHeight="1" x14ac:dyDescent="0.2">
      <c r="A267" s="140">
        <f t="shared" si="64"/>
        <v>0.1</v>
      </c>
      <c r="B267" s="141">
        <f>CEILING(((I267+J267+M267)*$B$4),100)</f>
        <v>800</v>
      </c>
      <c r="C267" s="35">
        <v>8970446</v>
      </c>
      <c r="D267" s="157">
        <f t="shared" si="63"/>
        <v>800</v>
      </c>
      <c r="E267" s="38"/>
      <c r="F267" s="39" t="s">
        <v>446</v>
      </c>
      <c r="G267" s="61">
        <v>20</v>
      </c>
      <c r="H267" s="81">
        <v>0.26</v>
      </c>
      <c r="I267" s="65">
        <v>15</v>
      </c>
      <c r="J267" s="73">
        <f t="shared" si="67"/>
        <v>12</v>
      </c>
      <c r="K267" s="76">
        <f t="shared" si="68"/>
        <v>20</v>
      </c>
      <c r="L267" s="77">
        <f t="shared" si="69"/>
        <v>25</v>
      </c>
      <c r="M267" s="78">
        <f t="shared" si="70"/>
        <v>0.15</v>
      </c>
      <c r="N267" s="52">
        <f t="shared" si="60"/>
        <v>640</v>
      </c>
      <c r="O267" s="86">
        <f t="shared" si="65"/>
        <v>160</v>
      </c>
      <c r="P267" s="87">
        <f t="shared" si="66"/>
        <v>0.2</v>
      </c>
      <c r="Q267" s="46"/>
    </row>
    <row r="268" spans="1:17" ht="12.95" customHeight="1" x14ac:dyDescent="0.2">
      <c r="A268" s="140">
        <f t="shared" si="64"/>
        <v>0.1</v>
      </c>
      <c r="B268" s="141">
        <f t="shared" si="71"/>
        <v>800</v>
      </c>
      <c r="C268" s="35">
        <v>8970447</v>
      </c>
      <c r="D268" s="157">
        <f t="shared" si="63"/>
        <v>800</v>
      </c>
      <c r="E268" s="38"/>
      <c r="F268" s="39" t="s">
        <v>447</v>
      </c>
      <c r="G268" s="61">
        <v>20</v>
      </c>
      <c r="H268" s="81">
        <v>0.26</v>
      </c>
      <c r="I268" s="65">
        <v>21</v>
      </c>
      <c r="J268" s="73">
        <f t="shared" si="67"/>
        <v>12</v>
      </c>
      <c r="K268" s="76">
        <f t="shared" si="68"/>
        <v>20</v>
      </c>
      <c r="L268" s="77">
        <f t="shared" si="69"/>
        <v>25</v>
      </c>
      <c r="M268" s="78">
        <f t="shared" si="70"/>
        <v>0.21</v>
      </c>
      <c r="N268" s="52">
        <f t="shared" si="60"/>
        <v>764</v>
      </c>
      <c r="O268" s="86">
        <f t="shared" si="65"/>
        <v>36</v>
      </c>
      <c r="P268" s="87">
        <f t="shared" si="66"/>
        <v>4.4999999999999998E-2</v>
      </c>
      <c r="Q268" s="46"/>
    </row>
    <row r="269" spans="1:17" ht="12.95" customHeight="1" x14ac:dyDescent="0.2">
      <c r="A269" s="140">
        <f t="shared" si="64"/>
        <v>0.1</v>
      </c>
      <c r="B269" s="141">
        <f t="shared" si="71"/>
        <v>4600</v>
      </c>
      <c r="C269" s="35">
        <v>8970448</v>
      </c>
      <c r="D269" s="157">
        <f t="shared" si="63"/>
        <v>4600</v>
      </c>
      <c r="E269" s="38"/>
      <c r="F269" s="39" t="s">
        <v>597</v>
      </c>
      <c r="G269" s="61">
        <v>20</v>
      </c>
      <c r="H269" s="81">
        <v>0.26</v>
      </c>
      <c r="I269" s="65">
        <v>160</v>
      </c>
      <c r="J269" s="73">
        <f t="shared" si="67"/>
        <v>12</v>
      </c>
      <c r="K269" s="76">
        <f t="shared" si="68"/>
        <v>20</v>
      </c>
      <c r="L269" s="77">
        <f t="shared" si="69"/>
        <v>25</v>
      </c>
      <c r="M269" s="78">
        <f t="shared" si="70"/>
        <v>1.6</v>
      </c>
      <c r="N269" s="52">
        <f t="shared" ref="N269:N332" si="72">CEILING(((I269*(1-H269)+J269+M269)*$N$8),1)-0</f>
        <v>3630</v>
      </c>
      <c r="O269" s="86">
        <f t="shared" si="65"/>
        <v>970</v>
      </c>
      <c r="P269" s="87">
        <f t="shared" si="66"/>
        <v>0.21086956521739131</v>
      </c>
      <c r="Q269" s="46"/>
    </row>
    <row r="270" spans="1:17" ht="12.95" customHeight="1" x14ac:dyDescent="0.2">
      <c r="A270" s="140">
        <f t="shared" si="64"/>
        <v>0.1</v>
      </c>
      <c r="B270" s="141">
        <f t="shared" si="71"/>
        <v>5400</v>
      </c>
      <c r="C270" s="35">
        <v>8970450</v>
      </c>
      <c r="D270" s="157">
        <f t="shared" si="63"/>
        <v>5400</v>
      </c>
      <c r="E270" s="38"/>
      <c r="F270" s="39" t="s">
        <v>671</v>
      </c>
      <c r="G270" s="61">
        <v>20</v>
      </c>
      <c r="H270" s="81">
        <v>0.26</v>
      </c>
      <c r="I270" s="65">
        <v>191</v>
      </c>
      <c r="J270" s="73">
        <f t="shared" si="67"/>
        <v>12</v>
      </c>
      <c r="K270" s="76">
        <f t="shared" si="68"/>
        <v>20</v>
      </c>
      <c r="L270" s="77">
        <f t="shared" si="69"/>
        <v>25</v>
      </c>
      <c r="M270" s="78">
        <f t="shared" si="70"/>
        <v>1.91</v>
      </c>
      <c r="N270" s="52">
        <f t="shared" si="72"/>
        <v>4270</v>
      </c>
      <c r="O270" s="86">
        <f t="shared" si="65"/>
        <v>1130</v>
      </c>
      <c r="P270" s="87">
        <f t="shared" si="66"/>
        <v>0.20925925925925926</v>
      </c>
      <c r="Q270" s="46"/>
    </row>
    <row r="271" spans="1:17" ht="12.95" customHeight="1" x14ac:dyDescent="0.2">
      <c r="A271" s="140">
        <f t="shared" si="64"/>
        <v>0.1</v>
      </c>
      <c r="B271" s="141">
        <f t="shared" si="71"/>
        <v>2600</v>
      </c>
      <c r="C271" s="35">
        <v>8970452</v>
      </c>
      <c r="D271" s="157">
        <f t="shared" si="63"/>
        <v>2600</v>
      </c>
      <c r="E271" s="38"/>
      <c r="F271" s="39" t="s">
        <v>672</v>
      </c>
      <c r="G271" s="61">
        <v>20</v>
      </c>
      <c r="H271" s="81">
        <v>0.26</v>
      </c>
      <c r="I271" s="65">
        <v>86</v>
      </c>
      <c r="J271" s="73">
        <f t="shared" si="67"/>
        <v>12</v>
      </c>
      <c r="K271" s="76">
        <f t="shared" si="68"/>
        <v>20</v>
      </c>
      <c r="L271" s="77">
        <f t="shared" si="69"/>
        <v>25</v>
      </c>
      <c r="M271" s="78">
        <f t="shared" si="70"/>
        <v>0.86</v>
      </c>
      <c r="N271" s="52">
        <f t="shared" si="72"/>
        <v>2104</v>
      </c>
      <c r="O271" s="86">
        <f t="shared" si="65"/>
        <v>496</v>
      </c>
      <c r="P271" s="87">
        <f t="shared" si="66"/>
        <v>0.19076923076923077</v>
      </c>
      <c r="Q271" s="46"/>
    </row>
    <row r="272" spans="1:17" ht="12.95" customHeight="1" x14ac:dyDescent="0.2">
      <c r="A272" s="140">
        <f t="shared" si="64"/>
        <v>0.1</v>
      </c>
      <c r="B272" s="141">
        <f t="shared" si="71"/>
        <v>2300</v>
      </c>
      <c r="C272" s="35">
        <v>8970453</v>
      </c>
      <c r="D272" s="157">
        <f t="shared" si="63"/>
        <v>2300</v>
      </c>
      <c r="E272" s="38"/>
      <c r="F272" s="39" t="s">
        <v>230</v>
      </c>
      <c r="G272" s="61">
        <v>20</v>
      </c>
      <c r="H272" s="81">
        <v>0.26</v>
      </c>
      <c r="I272" s="65">
        <v>76</v>
      </c>
      <c r="J272" s="73">
        <f t="shared" si="67"/>
        <v>12</v>
      </c>
      <c r="K272" s="76">
        <f t="shared" si="68"/>
        <v>20</v>
      </c>
      <c r="L272" s="77">
        <f t="shared" si="69"/>
        <v>25</v>
      </c>
      <c r="M272" s="78">
        <f t="shared" si="70"/>
        <v>0.76</v>
      </c>
      <c r="N272" s="52">
        <f t="shared" si="72"/>
        <v>1898</v>
      </c>
      <c r="O272" s="86">
        <f t="shared" si="65"/>
        <v>402</v>
      </c>
      <c r="P272" s="87">
        <f t="shared" si="66"/>
        <v>0.17478260869565218</v>
      </c>
      <c r="Q272" s="46"/>
    </row>
    <row r="273" spans="1:17" ht="12.95" customHeight="1" x14ac:dyDescent="0.2">
      <c r="A273" s="140">
        <f t="shared" si="64"/>
        <v>0.1</v>
      </c>
      <c r="B273" s="141">
        <f t="shared" si="71"/>
        <v>4200</v>
      </c>
      <c r="C273" s="35">
        <v>8970454</v>
      </c>
      <c r="D273" s="157">
        <f t="shared" si="63"/>
        <v>4200</v>
      </c>
      <c r="E273" s="38"/>
      <c r="F273" s="39" t="s">
        <v>228</v>
      </c>
      <c r="G273" s="61">
        <v>20</v>
      </c>
      <c r="H273" s="81">
        <v>0.26</v>
      </c>
      <c r="I273" s="65">
        <v>148</v>
      </c>
      <c r="J273" s="73">
        <f t="shared" si="67"/>
        <v>12</v>
      </c>
      <c r="K273" s="76">
        <f t="shared" si="68"/>
        <v>20</v>
      </c>
      <c r="L273" s="77">
        <f t="shared" si="69"/>
        <v>25</v>
      </c>
      <c r="M273" s="78">
        <f t="shared" si="70"/>
        <v>1.48</v>
      </c>
      <c r="N273" s="52">
        <f t="shared" si="72"/>
        <v>3383</v>
      </c>
      <c r="O273" s="86">
        <f t="shared" si="65"/>
        <v>817</v>
      </c>
      <c r="P273" s="87">
        <f t="shared" si="66"/>
        <v>0.19452380952380952</v>
      </c>
      <c r="Q273" s="46"/>
    </row>
    <row r="274" spans="1:17" ht="12.95" customHeight="1" x14ac:dyDescent="0.2">
      <c r="A274" s="140">
        <f t="shared" si="64"/>
        <v>0.1</v>
      </c>
      <c r="B274" s="141">
        <f t="shared" si="71"/>
        <v>2100</v>
      </c>
      <c r="C274" s="35">
        <v>8970456</v>
      </c>
      <c r="D274" s="157">
        <f t="shared" si="63"/>
        <v>2100</v>
      </c>
      <c r="E274" s="38"/>
      <c r="F274" s="39" t="s">
        <v>673</v>
      </c>
      <c r="G274" s="61">
        <v>20</v>
      </c>
      <c r="H274" s="81">
        <v>0.26</v>
      </c>
      <c r="I274" s="65">
        <v>67</v>
      </c>
      <c r="J274" s="73">
        <f t="shared" si="67"/>
        <v>12</v>
      </c>
      <c r="K274" s="76">
        <f t="shared" si="68"/>
        <v>20</v>
      </c>
      <c r="L274" s="77">
        <f t="shared" si="69"/>
        <v>25</v>
      </c>
      <c r="M274" s="78">
        <f t="shared" si="70"/>
        <v>0.67</v>
      </c>
      <c r="N274" s="52">
        <f t="shared" si="72"/>
        <v>1712</v>
      </c>
      <c r="O274" s="86">
        <f t="shared" si="65"/>
        <v>388</v>
      </c>
      <c r="P274" s="87">
        <f t="shared" si="66"/>
        <v>0.18476190476190477</v>
      </c>
      <c r="Q274" s="46"/>
    </row>
    <row r="275" spans="1:17" ht="12.95" customHeight="1" x14ac:dyDescent="0.2">
      <c r="A275" s="140">
        <f t="shared" si="64"/>
        <v>0.1</v>
      </c>
      <c r="B275" s="141">
        <f t="shared" si="71"/>
        <v>5100</v>
      </c>
      <c r="C275" s="35">
        <v>8970457</v>
      </c>
      <c r="D275" s="157">
        <f t="shared" si="63"/>
        <v>5100</v>
      </c>
      <c r="E275" s="38"/>
      <c r="F275" s="39" t="s">
        <v>674</v>
      </c>
      <c r="G275" s="61">
        <v>20</v>
      </c>
      <c r="H275" s="81">
        <v>0.26</v>
      </c>
      <c r="I275" s="65">
        <v>182</v>
      </c>
      <c r="J275" s="73">
        <f t="shared" si="67"/>
        <v>12</v>
      </c>
      <c r="K275" s="76">
        <f t="shared" si="68"/>
        <v>20</v>
      </c>
      <c r="L275" s="77">
        <f t="shared" si="69"/>
        <v>25</v>
      </c>
      <c r="M275" s="78">
        <f t="shared" si="70"/>
        <v>1.82</v>
      </c>
      <c r="N275" s="52">
        <f t="shared" si="72"/>
        <v>4084</v>
      </c>
      <c r="O275" s="86">
        <f t="shared" si="65"/>
        <v>1016</v>
      </c>
      <c r="P275" s="87">
        <f t="shared" si="66"/>
        <v>0.19921568627450981</v>
      </c>
      <c r="Q275" s="46"/>
    </row>
    <row r="276" spans="1:17" ht="12.95" customHeight="1" x14ac:dyDescent="0.2">
      <c r="A276" s="140">
        <f t="shared" si="64"/>
        <v>0.1</v>
      </c>
      <c r="B276" s="141">
        <f t="shared" si="71"/>
        <v>6000</v>
      </c>
      <c r="C276" s="35">
        <v>8970458</v>
      </c>
      <c r="D276" s="157">
        <f t="shared" ref="D276:D296" si="73">B276</f>
        <v>6000</v>
      </c>
      <c r="E276" s="38"/>
      <c r="F276" s="39" t="s">
        <v>229</v>
      </c>
      <c r="G276" s="61">
        <v>20</v>
      </c>
      <c r="H276" s="81">
        <v>0.26</v>
      </c>
      <c r="I276" s="65">
        <v>216</v>
      </c>
      <c r="J276" s="73">
        <f t="shared" si="67"/>
        <v>12</v>
      </c>
      <c r="K276" s="76">
        <f t="shared" si="68"/>
        <v>20</v>
      </c>
      <c r="L276" s="77">
        <f t="shared" si="69"/>
        <v>25</v>
      </c>
      <c r="M276" s="78">
        <f t="shared" si="70"/>
        <v>2.16</v>
      </c>
      <c r="N276" s="52">
        <f t="shared" si="72"/>
        <v>4785</v>
      </c>
      <c r="O276" s="86">
        <f t="shared" si="65"/>
        <v>1215</v>
      </c>
      <c r="P276" s="87">
        <f t="shared" si="66"/>
        <v>0.20250000000000001</v>
      </c>
      <c r="Q276" s="46"/>
    </row>
    <row r="277" spans="1:17" ht="12.95" customHeight="1" x14ac:dyDescent="0.2">
      <c r="A277" s="140">
        <f t="shared" si="64"/>
        <v>0.1</v>
      </c>
      <c r="B277" s="141">
        <f>CEILING(((I277+J277+M277)*$B$4),100)</f>
        <v>700</v>
      </c>
      <c r="C277" s="35">
        <v>8970460</v>
      </c>
      <c r="D277" s="157">
        <f t="shared" si="73"/>
        <v>700</v>
      </c>
      <c r="E277" s="38"/>
      <c r="F277" s="39" t="s">
        <v>530</v>
      </c>
      <c r="G277" s="61">
        <v>20</v>
      </c>
      <c r="H277" s="81">
        <v>0.26</v>
      </c>
      <c r="I277" s="65">
        <v>14</v>
      </c>
      <c r="J277" s="73">
        <f t="shared" si="67"/>
        <v>12</v>
      </c>
      <c r="K277" s="76">
        <f t="shared" si="68"/>
        <v>20</v>
      </c>
      <c r="L277" s="77">
        <f t="shared" si="69"/>
        <v>25</v>
      </c>
      <c r="M277" s="78">
        <f t="shared" si="70"/>
        <v>0.14000000000000001</v>
      </c>
      <c r="N277" s="52">
        <f t="shared" si="72"/>
        <v>619</v>
      </c>
      <c r="O277" s="86">
        <f t="shared" si="65"/>
        <v>81</v>
      </c>
      <c r="P277" s="87">
        <f t="shared" si="66"/>
        <v>0.11571428571428571</v>
      </c>
      <c r="Q277" s="46"/>
    </row>
    <row r="278" spans="1:17" ht="12.95" customHeight="1" x14ac:dyDescent="0.2">
      <c r="A278" s="140">
        <f t="shared" ref="A278:A341" si="74">IF(H278&lt;19%,0.05,0.1)</f>
        <v>0.1</v>
      </c>
      <c r="B278" s="141">
        <f>CEILING(((I278+J278+M278)*$B$4),100)</f>
        <v>1300</v>
      </c>
      <c r="C278" s="35">
        <v>8970468</v>
      </c>
      <c r="D278" s="157">
        <f t="shared" si="73"/>
        <v>1300</v>
      </c>
      <c r="E278" s="38"/>
      <c r="F278" s="39" t="s">
        <v>411</v>
      </c>
      <c r="G278" s="61">
        <v>20</v>
      </c>
      <c r="H278" s="81">
        <v>0.26</v>
      </c>
      <c r="I278" s="65">
        <v>34</v>
      </c>
      <c r="J278" s="73">
        <f t="shared" si="67"/>
        <v>12</v>
      </c>
      <c r="K278" s="76">
        <f t="shared" si="68"/>
        <v>20</v>
      </c>
      <c r="L278" s="77">
        <f t="shared" si="69"/>
        <v>25</v>
      </c>
      <c r="M278" s="78">
        <f t="shared" si="70"/>
        <v>0.34</v>
      </c>
      <c r="N278" s="52">
        <f t="shared" si="72"/>
        <v>1032</v>
      </c>
      <c r="O278" s="86">
        <f t="shared" si="65"/>
        <v>268</v>
      </c>
      <c r="P278" s="87">
        <f t="shared" si="66"/>
        <v>0.20615384615384616</v>
      </c>
      <c r="Q278" s="46"/>
    </row>
    <row r="279" spans="1:17" ht="12.95" customHeight="1" x14ac:dyDescent="0.2">
      <c r="A279" s="140">
        <f t="shared" si="74"/>
        <v>0.1</v>
      </c>
      <c r="B279" s="141">
        <f t="shared" si="71"/>
        <v>1500</v>
      </c>
      <c r="C279" s="35">
        <v>8970470</v>
      </c>
      <c r="D279" s="157">
        <f t="shared" si="73"/>
        <v>1500</v>
      </c>
      <c r="E279" s="38"/>
      <c r="F279" s="39" t="s">
        <v>216</v>
      </c>
      <c r="G279" s="61">
        <v>20</v>
      </c>
      <c r="H279" s="81">
        <v>0.26</v>
      </c>
      <c r="I279" s="65">
        <v>46</v>
      </c>
      <c r="J279" s="73">
        <f t="shared" si="67"/>
        <v>12</v>
      </c>
      <c r="K279" s="76">
        <f t="shared" si="68"/>
        <v>20</v>
      </c>
      <c r="L279" s="77">
        <f t="shared" si="69"/>
        <v>25</v>
      </c>
      <c r="M279" s="78">
        <f t="shared" si="70"/>
        <v>0.46</v>
      </c>
      <c r="N279" s="52">
        <f t="shared" si="72"/>
        <v>1279</v>
      </c>
      <c r="O279" s="86">
        <f t="shared" ref="O279:O342" si="75">B279-N279</f>
        <v>221</v>
      </c>
      <c r="P279" s="87">
        <f t="shared" ref="P279:P342" si="76">O279/B279</f>
        <v>0.14733333333333334</v>
      </c>
      <c r="Q279" s="46"/>
    </row>
    <row r="280" spans="1:17" ht="12.95" customHeight="1" x14ac:dyDescent="0.2">
      <c r="A280" s="140">
        <f t="shared" si="74"/>
        <v>0.1</v>
      </c>
      <c r="B280" s="141">
        <f t="shared" si="71"/>
        <v>1500</v>
      </c>
      <c r="C280" s="35">
        <v>8970471</v>
      </c>
      <c r="D280" s="157">
        <f t="shared" si="73"/>
        <v>1500</v>
      </c>
      <c r="E280" s="38"/>
      <c r="F280" s="39" t="s">
        <v>217</v>
      </c>
      <c r="G280" s="61">
        <v>20</v>
      </c>
      <c r="H280" s="81">
        <v>0.26</v>
      </c>
      <c r="I280" s="65">
        <v>46</v>
      </c>
      <c r="J280" s="73">
        <f t="shared" ref="J280:J343" si="77">IF(I280*(1-H280)&lt;500,$M$2,K280)</f>
        <v>12</v>
      </c>
      <c r="K280" s="76">
        <f t="shared" ref="K280:K343" si="78">IF(I280*(1-H280)&lt;1000,$M$3,L280)</f>
        <v>20</v>
      </c>
      <c r="L280" s="77">
        <f t="shared" ref="L280:L343" si="79">IF(I280*(1-H280)&lt;3000,$M$4,0)</f>
        <v>25</v>
      </c>
      <c r="M280" s="78">
        <f t="shared" ref="M280:M343" si="80">IF(J280&gt;0,(I280/100),(25+I280/200))</f>
        <v>0.46</v>
      </c>
      <c r="N280" s="52">
        <f t="shared" si="72"/>
        <v>1279</v>
      </c>
      <c r="O280" s="86">
        <f t="shared" si="75"/>
        <v>221</v>
      </c>
      <c r="P280" s="87">
        <f t="shared" si="76"/>
        <v>0.14733333333333334</v>
      </c>
      <c r="Q280" s="46"/>
    </row>
    <row r="281" spans="1:17" ht="12.95" customHeight="1" x14ac:dyDescent="0.2">
      <c r="A281" s="140">
        <f t="shared" si="74"/>
        <v>0.1</v>
      </c>
      <c r="B281" s="141">
        <f t="shared" si="71"/>
        <v>1500</v>
      </c>
      <c r="C281" s="35">
        <v>8970472</v>
      </c>
      <c r="D281" s="157">
        <f t="shared" si="73"/>
        <v>1500</v>
      </c>
      <c r="E281" s="38"/>
      <c r="F281" s="39" t="s">
        <v>218</v>
      </c>
      <c r="G281" s="61">
        <v>20</v>
      </c>
      <c r="H281" s="81">
        <v>0.26</v>
      </c>
      <c r="I281" s="65">
        <v>46</v>
      </c>
      <c r="J281" s="73">
        <f t="shared" si="77"/>
        <v>12</v>
      </c>
      <c r="K281" s="76">
        <f t="shared" si="78"/>
        <v>20</v>
      </c>
      <c r="L281" s="77">
        <f t="shared" si="79"/>
        <v>25</v>
      </c>
      <c r="M281" s="78">
        <f t="shared" si="80"/>
        <v>0.46</v>
      </c>
      <c r="N281" s="52">
        <f t="shared" si="72"/>
        <v>1279</v>
      </c>
      <c r="O281" s="86">
        <f t="shared" si="75"/>
        <v>221</v>
      </c>
      <c r="P281" s="87">
        <f t="shared" si="76"/>
        <v>0.14733333333333334</v>
      </c>
      <c r="Q281" s="46"/>
    </row>
    <row r="282" spans="1:17" ht="12.95" customHeight="1" x14ac:dyDescent="0.2">
      <c r="A282" s="140">
        <f t="shared" si="74"/>
        <v>0.1</v>
      </c>
      <c r="B282" s="141">
        <f t="shared" si="71"/>
        <v>4000</v>
      </c>
      <c r="C282" s="35">
        <v>8970473</v>
      </c>
      <c r="D282" s="157">
        <f t="shared" si="73"/>
        <v>4000</v>
      </c>
      <c r="E282" s="38"/>
      <c r="F282" s="39" t="s">
        <v>222</v>
      </c>
      <c r="G282" s="61">
        <v>20</v>
      </c>
      <c r="H282" s="81">
        <v>0.26</v>
      </c>
      <c r="I282" s="65">
        <v>139</v>
      </c>
      <c r="J282" s="73">
        <f t="shared" si="77"/>
        <v>12</v>
      </c>
      <c r="K282" s="76">
        <f t="shared" si="78"/>
        <v>20</v>
      </c>
      <c r="L282" s="77">
        <f t="shared" si="79"/>
        <v>25</v>
      </c>
      <c r="M282" s="78">
        <f t="shared" si="80"/>
        <v>1.39</v>
      </c>
      <c r="N282" s="52">
        <f t="shared" si="72"/>
        <v>3197</v>
      </c>
      <c r="O282" s="86">
        <f t="shared" si="75"/>
        <v>803</v>
      </c>
      <c r="P282" s="87">
        <f t="shared" si="76"/>
        <v>0.20075000000000001</v>
      </c>
      <c r="Q282" s="46"/>
    </row>
    <row r="283" spans="1:17" ht="12.95" customHeight="1" x14ac:dyDescent="0.2">
      <c r="A283" s="140">
        <f t="shared" si="74"/>
        <v>0.1</v>
      </c>
      <c r="B283" s="141">
        <f t="shared" si="71"/>
        <v>10500</v>
      </c>
      <c r="C283" s="35">
        <v>8970474</v>
      </c>
      <c r="D283" s="152">
        <f t="shared" ref="D283:D325" si="81">CEILING(IF(B283&lt;10000,B283,B283*0.98),100)-100</f>
        <v>10200</v>
      </c>
      <c r="E283" s="182" t="s">
        <v>224</v>
      </c>
      <c r="F283" s="183"/>
      <c r="G283" s="61">
        <v>20</v>
      </c>
      <c r="H283" s="81">
        <v>0.26</v>
      </c>
      <c r="I283" s="65">
        <v>381</v>
      </c>
      <c r="J283" s="73">
        <f t="shared" si="77"/>
        <v>12</v>
      </c>
      <c r="K283" s="76">
        <f t="shared" si="78"/>
        <v>20</v>
      </c>
      <c r="L283" s="77">
        <f t="shared" si="79"/>
        <v>25</v>
      </c>
      <c r="M283" s="78">
        <f t="shared" si="80"/>
        <v>3.81</v>
      </c>
      <c r="N283" s="52">
        <f t="shared" si="72"/>
        <v>8189</v>
      </c>
      <c r="O283" s="86">
        <f t="shared" si="75"/>
        <v>2311</v>
      </c>
      <c r="P283" s="87">
        <f t="shared" si="76"/>
        <v>0.22009523809523809</v>
      </c>
      <c r="Q283" s="46"/>
    </row>
    <row r="284" spans="1:17" ht="12.95" customHeight="1" x14ac:dyDescent="0.2">
      <c r="A284" s="140">
        <f t="shared" si="74"/>
        <v>0.1</v>
      </c>
      <c r="B284" s="141">
        <f t="shared" si="71"/>
        <v>4700</v>
      </c>
      <c r="C284" s="35">
        <v>8970476</v>
      </c>
      <c r="D284" s="157">
        <f t="shared" si="73"/>
        <v>4700</v>
      </c>
      <c r="E284" s="38"/>
      <c r="F284" s="39" t="s">
        <v>221</v>
      </c>
      <c r="G284" s="61">
        <v>20</v>
      </c>
      <c r="H284" s="81">
        <v>0.26</v>
      </c>
      <c r="I284" s="65">
        <v>165</v>
      </c>
      <c r="J284" s="73">
        <f t="shared" si="77"/>
        <v>12</v>
      </c>
      <c r="K284" s="76">
        <f t="shared" si="78"/>
        <v>20</v>
      </c>
      <c r="L284" s="77">
        <f t="shared" si="79"/>
        <v>25</v>
      </c>
      <c r="M284" s="78">
        <f t="shared" si="80"/>
        <v>1.65</v>
      </c>
      <c r="N284" s="52">
        <f t="shared" si="72"/>
        <v>3734</v>
      </c>
      <c r="O284" s="86">
        <f t="shared" si="75"/>
        <v>966</v>
      </c>
      <c r="P284" s="87">
        <f t="shared" si="76"/>
        <v>0.20553191489361702</v>
      </c>
      <c r="Q284" s="46"/>
    </row>
    <row r="285" spans="1:17" ht="12.95" customHeight="1" x14ac:dyDescent="0.2">
      <c r="A285" s="140">
        <f t="shared" si="74"/>
        <v>0.1</v>
      </c>
      <c r="B285" s="141">
        <f t="shared" si="71"/>
        <v>8200</v>
      </c>
      <c r="C285" s="35">
        <v>8970477</v>
      </c>
      <c r="D285" s="157">
        <f t="shared" si="73"/>
        <v>8200</v>
      </c>
      <c r="E285" s="38"/>
      <c r="F285" s="39" t="s">
        <v>223</v>
      </c>
      <c r="G285" s="61">
        <v>20</v>
      </c>
      <c r="H285" s="81">
        <v>0.26</v>
      </c>
      <c r="I285" s="65">
        <v>298</v>
      </c>
      <c r="J285" s="73">
        <f t="shared" si="77"/>
        <v>12</v>
      </c>
      <c r="K285" s="76">
        <f t="shared" si="78"/>
        <v>20</v>
      </c>
      <c r="L285" s="77">
        <f t="shared" si="79"/>
        <v>25</v>
      </c>
      <c r="M285" s="78">
        <f t="shared" si="80"/>
        <v>2.98</v>
      </c>
      <c r="N285" s="52">
        <f t="shared" si="72"/>
        <v>6477</v>
      </c>
      <c r="O285" s="86">
        <f t="shared" si="75"/>
        <v>1723</v>
      </c>
      <c r="P285" s="87">
        <f t="shared" si="76"/>
        <v>0.21012195121951219</v>
      </c>
      <c r="Q285" s="46"/>
    </row>
    <row r="286" spans="1:17" ht="12.95" customHeight="1" x14ac:dyDescent="0.2">
      <c r="A286" s="140">
        <f t="shared" si="74"/>
        <v>0.1</v>
      </c>
      <c r="B286" s="141">
        <f>CEILING(((I286+J286+M286)*$B$4),100)</f>
        <v>700</v>
      </c>
      <c r="C286" s="35">
        <v>8970480</v>
      </c>
      <c r="D286" s="157">
        <f t="shared" si="73"/>
        <v>700</v>
      </c>
      <c r="E286" s="38"/>
      <c r="F286" s="39" t="s">
        <v>212</v>
      </c>
      <c r="G286" s="61">
        <v>20</v>
      </c>
      <c r="H286" s="81">
        <v>0.26</v>
      </c>
      <c r="I286" s="65">
        <v>11</v>
      </c>
      <c r="J286" s="73">
        <f t="shared" si="77"/>
        <v>12</v>
      </c>
      <c r="K286" s="76">
        <f t="shared" si="78"/>
        <v>20</v>
      </c>
      <c r="L286" s="77">
        <f t="shared" si="79"/>
        <v>25</v>
      </c>
      <c r="M286" s="78">
        <f t="shared" si="80"/>
        <v>0.11</v>
      </c>
      <c r="N286" s="52">
        <f t="shared" si="72"/>
        <v>557</v>
      </c>
      <c r="O286" s="86">
        <f t="shared" si="75"/>
        <v>143</v>
      </c>
      <c r="P286" s="87">
        <f t="shared" si="76"/>
        <v>0.20428571428571429</v>
      </c>
      <c r="Q286" s="46"/>
    </row>
    <row r="287" spans="1:17" ht="12.95" customHeight="1" x14ac:dyDescent="0.2">
      <c r="A287" s="140">
        <f t="shared" si="74"/>
        <v>0.1</v>
      </c>
      <c r="B287" s="141">
        <f>CEILING(((I287+J287+M287)*$B$4),100)</f>
        <v>700</v>
      </c>
      <c r="C287" s="35">
        <v>8970481</v>
      </c>
      <c r="D287" s="157">
        <f t="shared" si="73"/>
        <v>700</v>
      </c>
      <c r="E287" s="38"/>
      <c r="F287" s="39" t="s">
        <v>675</v>
      </c>
      <c r="G287" s="61">
        <v>20</v>
      </c>
      <c r="H287" s="81">
        <v>0.26</v>
      </c>
      <c r="I287" s="65">
        <v>12</v>
      </c>
      <c r="J287" s="73">
        <f t="shared" si="77"/>
        <v>12</v>
      </c>
      <c r="K287" s="76">
        <f t="shared" si="78"/>
        <v>20</v>
      </c>
      <c r="L287" s="77">
        <f t="shared" si="79"/>
        <v>25</v>
      </c>
      <c r="M287" s="78">
        <f t="shared" si="80"/>
        <v>0.12</v>
      </c>
      <c r="N287" s="52">
        <f t="shared" si="72"/>
        <v>578</v>
      </c>
      <c r="O287" s="86">
        <f t="shared" si="75"/>
        <v>122</v>
      </c>
      <c r="P287" s="87">
        <f t="shared" si="76"/>
        <v>0.17428571428571429</v>
      </c>
      <c r="Q287" s="46"/>
    </row>
    <row r="288" spans="1:17" ht="12.95" customHeight="1" x14ac:dyDescent="0.2">
      <c r="A288" s="140">
        <f t="shared" si="74"/>
        <v>0.1</v>
      </c>
      <c r="B288" s="141">
        <f>CEILING(((I288+J288+M288)*$B$4),100)</f>
        <v>700</v>
      </c>
      <c r="C288" s="35">
        <v>8970482</v>
      </c>
      <c r="D288" s="157">
        <f t="shared" si="73"/>
        <v>700</v>
      </c>
      <c r="E288" s="38"/>
      <c r="F288" s="39" t="s">
        <v>213</v>
      </c>
      <c r="G288" s="61">
        <v>20</v>
      </c>
      <c r="H288" s="81">
        <v>0.26</v>
      </c>
      <c r="I288" s="65">
        <v>13</v>
      </c>
      <c r="J288" s="73">
        <f t="shared" si="77"/>
        <v>12</v>
      </c>
      <c r="K288" s="76">
        <f t="shared" si="78"/>
        <v>20</v>
      </c>
      <c r="L288" s="77">
        <f t="shared" si="79"/>
        <v>25</v>
      </c>
      <c r="M288" s="78">
        <f t="shared" si="80"/>
        <v>0.13</v>
      </c>
      <c r="N288" s="52">
        <f t="shared" si="72"/>
        <v>599</v>
      </c>
      <c r="O288" s="86">
        <f t="shared" si="75"/>
        <v>101</v>
      </c>
      <c r="P288" s="87">
        <f t="shared" si="76"/>
        <v>0.14428571428571429</v>
      </c>
      <c r="Q288" s="46"/>
    </row>
    <row r="289" spans="1:17" ht="12.95" customHeight="1" x14ac:dyDescent="0.2">
      <c r="A289" s="140">
        <f t="shared" si="74"/>
        <v>0.1</v>
      </c>
      <c r="B289" s="141">
        <f>CEILING(((I289+J289+M289)*$B$4),100)</f>
        <v>800</v>
      </c>
      <c r="C289" s="35">
        <v>8970483</v>
      </c>
      <c r="D289" s="157">
        <f t="shared" si="73"/>
        <v>800</v>
      </c>
      <c r="E289" s="38"/>
      <c r="F289" s="39" t="s">
        <v>214</v>
      </c>
      <c r="G289" s="61">
        <v>20</v>
      </c>
      <c r="H289" s="81">
        <v>0.26</v>
      </c>
      <c r="I289" s="65">
        <v>15</v>
      </c>
      <c r="J289" s="73">
        <f t="shared" si="77"/>
        <v>12</v>
      </c>
      <c r="K289" s="76">
        <f t="shared" si="78"/>
        <v>20</v>
      </c>
      <c r="L289" s="77">
        <f t="shared" si="79"/>
        <v>25</v>
      </c>
      <c r="M289" s="78">
        <f t="shared" si="80"/>
        <v>0.15</v>
      </c>
      <c r="N289" s="52">
        <f t="shared" si="72"/>
        <v>640</v>
      </c>
      <c r="O289" s="86">
        <f t="shared" si="75"/>
        <v>160</v>
      </c>
      <c r="P289" s="87">
        <f t="shared" si="76"/>
        <v>0.2</v>
      </c>
      <c r="Q289" s="46"/>
    </row>
    <row r="290" spans="1:17" ht="12.95" customHeight="1" x14ac:dyDescent="0.2">
      <c r="A290" s="140">
        <f t="shared" si="74"/>
        <v>0.1</v>
      </c>
      <c r="B290" s="141">
        <f>CEILING(((I290+J290+M290)*$B$4),100)</f>
        <v>800</v>
      </c>
      <c r="C290" s="35">
        <v>8970484</v>
      </c>
      <c r="D290" s="157">
        <f t="shared" si="73"/>
        <v>800</v>
      </c>
      <c r="E290" s="38"/>
      <c r="F290" s="39" t="s">
        <v>215</v>
      </c>
      <c r="G290" s="61">
        <v>20</v>
      </c>
      <c r="H290" s="81">
        <v>0.26</v>
      </c>
      <c r="I290" s="65">
        <v>15</v>
      </c>
      <c r="J290" s="73">
        <f t="shared" si="77"/>
        <v>12</v>
      </c>
      <c r="K290" s="76">
        <f t="shared" si="78"/>
        <v>20</v>
      </c>
      <c r="L290" s="77">
        <f t="shared" si="79"/>
        <v>25</v>
      </c>
      <c r="M290" s="78">
        <f t="shared" si="80"/>
        <v>0.15</v>
      </c>
      <c r="N290" s="52">
        <f t="shared" si="72"/>
        <v>640</v>
      </c>
      <c r="O290" s="86">
        <f t="shared" si="75"/>
        <v>160</v>
      </c>
      <c r="P290" s="87">
        <f t="shared" si="76"/>
        <v>0.2</v>
      </c>
      <c r="Q290" s="46"/>
    </row>
    <row r="291" spans="1:17" ht="12.95" customHeight="1" x14ac:dyDescent="0.2">
      <c r="A291" s="140">
        <f t="shared" si="74"/>
        <v>0.1</v>
      </c>
      <c r="B291" s="141">
        <f>CEILING(((I291+J291+M291)*$B$4),100)</f>
        <v>800</v>
      </c>
      <c r="C291" s="35">
        <v>8970490</v>
      </c>
      <c r="D291" s="157">
        <f t="shared" si="73"/>
        <v>800</v>
      </c>
      <c r="E291" s="38"/>
      <c r="F291" s="39" t="s">
        <v>535</v>
      </c>
      <c r="G291" s="61">
        <v>20</v>
      </c>
      <c r="H291" s="81">
        <v>0.26</v>
      </c>
      <c r="I291" s="65">
        <v>17</v>
      </c>
      <c r="J291" s="73">
        <f t="shared" si="77"/>
        <v>12</v>
      </c>
      <c r="K291" s="76">
        <f t="shared" si="78"/>
        <v>20</v>
      </c>
      <c r="L291" s="77">
        <f t="shared" si="79"/>
        <v>25</v>
      </c>
      <c r="M291" s="78">
        <f t="shared" si="80"/>
        <v>0.17</v>
      </c>
      <c r="N291" s="52">
        <f t="shared" si="72"/>
        <v>681</v>
      </c>
      <c r="O291" s="86">
        <f t="shared" si="75"/>
        <v>119</v>
      </c>
      <c r="P291" s="87">
        <f t="shared" si="76"/>
        <v>0.14874999999999999</v>
      </c>
      <c r="Q291" s="46"/>
    </row>
    <row r="292" spans="1:17" ht="12.95" customHeight="1" x14ac:dyDescent="0.2">
      <c r="A292" s="140">
        <f t="shared" si="74"/>
        <v>0.1</v>
      </c>
      <c r="B292" s="141">
        <f>CEILING(((I292+J292+M292)*$B$4),100)</f>
        <v>700</v>
      </c>
      <c r="C292" s="35">
        <v>8970492</v>
      </c>
      <c r="D292" s="157">
        <f t="shared" si="73"/>
        <v>700</v>
      </c>
      <c r="E292" s="38"/>
      <c r="F292" s="39" t="s">
        <v>536</v>
      </c>
      <c r="G292" s="61">
        <v>20</v>
      </c>
      <c r="H292" s="81">
        <v>0.26</v>
      </c>
      <c r="I292" s="65">
        <v>11</v>
      </c>
      <c r="J292" s="73">
        <f t="shared" si="77"/>
        <v>12</v>
      </c>
      <c r="K292" s="76">
        <f t="shared" si="78"/>
        <v>20</v>
      </c>
      <c r="L292" s="77">
        <f t="shared" si="79"/>
        <v>25</v>
      </c>
      <c r="M292" s="78">
        <f t="shared" si="80"/>
        <v>0.11</v>
      </c>
      <c r="N292" s="52">
        <f t="shared" si="72"/>
        <v>557</v>
      </c>
      <c r="O292" s="86">
        <f t="shared" si="75"/>
        <v>143</v>
      </c>
      <c r="P292" s="87">
        <f t="shared" si="76"/>
        <v>0.20428571428571429</v>
      </c>
      <c r="Q292" s="46"/>
    </row>
    <row r="293" spans="1:17" ht="12.95" customHeight="1" x14ac:dyDescent="0.2">
      <c r="A293" s="140">
        <f t="shared" si="74"/>
        <v>0.1</v>
      </c>
      <c r="B293" s="141">
        <f t="shared" si="71"/>
        <v>1500</v>
      </c>
      <c r="C293" s="35">
        <v>8970495</v>
      </c>
      <c r="D293" s="157">
        <f t="shared" si="73"/>
        <v>1500</v>
      </c>
      <c r="E293" s="38"/>
      <c r="F293" s="39" t="s">
        <v>464</v>
      </c>
      <c r="G293" s="61">
        <v>20</v>
      </c>
      <c r="H293" s="81">
        <v>0.26</v>
      </c>
      <c r="I293" s="65">
        <v>47</v>
      </c>
      <c r="J293" s="73">
        <f t="shared" si="77"/>
        <v>12</v>
      </c>
      <c r="K293" s="76">
        <f t="shared" si="78"/>
        <v>20</v>
      </c>
      <c r="L293" s="77">
        <f t="shared" si="79"/>
        <v>25</v>
      </c>
      <c r="M293" s="78">
        <f t="shared" si="80"/>
        <v>0.47</v>
      </c>
      <c r="N293" s="52">
        <f t="shared" si="72"/>
        <v>1300</v>
      </c>
      <c r="O293" s="86">
        <f t="shared" si="75"/>
        <v>200</v>
      </c>
      <c r="P293" s="87">
        <f t="shared" si="76"/>
        <v>0.13333333333333333</v>
      </c>
      <c r="Q293" s="46"/>
    </row>
    <row r="294" spans="1:17" ht="12.95" customHeight="1" x14ac:dyDescent="0.2">
      <c r="A294" s="140">
        <f t="shared" si="74"/>
        <v>0.1</v>
      </c>
      <c r="B294" s="141">
        <f t="shared" si="71"/>
        <v>2200</v>
      </c>
      <c r="C294" s="35">
        <v>8970496</v>
      </c>
      <c r="D294" s="157">
        <f t="shared" si="73"/>
        <v>2200</v>
      </c>
      <c r="E294" s="38"/>
      <c r="F294" s="39" t="s">
        <v>465</v>
      </c>
      <c r="G294" s="61">
        <v>20</v>
      </c>
      <c r="H294" s="81">
        <v>0.26</v>
      </c>
      <c r="I294" s="65">
        <v>74</v>
      </c>
      <c r="J294" s="73">
        <f t="shared" si="77"/>
        <v>12</v>
      </c>
      <c r="K294" s="76">
        <f t="shared" si="78"/>
        <v>20</v>
      </c>
      <c r="L294" s="77">
        <f t="shared" si="79"/>
        <v>25</v>
      </c>
      <c r="M294" s="78">
        <f t="shared" si="80"/>
        <v>0.74</v>
      </c>
      <c r="N294" s="52">
        <f t="shared" si="72"/>
        <v>1857</v>
      </c>
      <c r="O294" s="86">
        <f t="shared" si="75"/>
        <v>343</v>
      </c>
      <c r="P294" s="87">
        <f t="shared" si="76"/>
        <v>0.15590909090909091</v>
      </c>
      <c r="Q294" s="46"/>
    </row>
    <row r="295" spans="1:17" ht="12.95" customHeight="1" x14ac:dyDescent="0.2">
      <c r="A295" s="140">
        <f t="shared" si="74"/>
        <v>0.1</v>
      </c>
      <c r="B295" s="141">
        <f t="shared" si="71"/>
        <v>2600</v>
      </c>
      <c r="C295" s="35">
        <v>8970497</v>
      </c>
      <c r="D295" s="157">
        <f t="shared" si="73"/>
        <v>2600</v>
      </c>
      <c r="E295" s="38"/>
      <c r="F295" s="39" t="s">
        <v>466</v>
      </c>
      <c r="G295" s="61">
        <v>20</v>
      </c>
      <c r="H295" s="81">
        <v>0.26</v>
      </c>
      <c r="I295" s="65">
        <v>88</v>
      </c>
      <c r="J295" s="73">
        <f t="shared" si="77"/>
        <v>12</v>
      </c>
      <c r="K295" s="76">
        <f t="shared" si="78"/>
        <v>20</v>
      </c>
      <c r="L295" s="77">
        <f t="shared" si="79"/>
        <v>25</v>
      </c>
      <c r="M295" s="78">
        <f t="shared" si="80"/>
        <v>0.88</v>
      </c>
      <c r="N295" s="52">
        <f t="shared" si="72"/>
        <v>2145</v>
      </c>
      <c r="O295" s="86">
        <f t="shared" si="75"/>
        <v>455</v>
      </c>
      <c r="P295" s="87">
        <f t="shared" si="76"/>
        <v>0.17499999999999999</v>
      </c>
      <c r="Q295" s="46"/>
    </row>
    <row r="296" spans="1:17" ht="12.95" customHeight="1" x14ac:dyDescent="0.2">
      <c r="A296" s="140">
        <f t="shared" si="74"/>
        <v>0.1</v>
      </c>
      <c r="B296" s="141">
        <f t="shared" si="71"/>
        <v>7300</v>
      </c>
      <c r="C296" s="35">
        <v>8970502</v>
      </c>
      <c r="D296" s="157">
        <f t="shared" si="73"/>
        <v>7300</v>
      </c>
      <c r="E296" s="38"/>
      <c r="F296" s="39" t="s">
        <v>28</v>
      </c>
      <c r="G296" s="61">
        <v>20</v>
      </c>
      <c r="H296" s="81">
        <v>0.26</v>
      </c>
      <c r="I296" s="65">
        <v>263</v>
      </c>
      <c r="J296" s="73">
        <f t="shared" si="77"/>
        <v>12</v>
      </c>
      <c r="K296" s="76">
        <f t="shared" si="78"/>
        <v>20</v>
      </c>
      <c r="L296" s="77">
        <f t="shared" si="79"/>
        <v>25</v>
      </c>
      <c r="M296" s="78">
        <f t="shared" si="80"/>
        <v>2.63</v>
      </c>
      <c r="N296" s="52">
        <f t="shared" si="72"/>
        <v>5755</v>
      </c>
      <c r="O296" s="86">
        <f t="shared" si="75"/>
        <v>1545</v>
      </c>
      <c r="P296" s="87">
        <f t="shared" si="76"/>
        <v>0.21164383561643835</v>
      </c>
      <c r="Q296" s="46"/>
    </row>
    <row r="297" spans="1:17" ht="12.95" customHeight="1" x14ac:dyDescent="0.2">
      <c r="A297" s="140">
        <f t="shared" si="74"/>
        <v>0.1</v>
      </c>
      <c r="B297" s="141">
        <f t="shared" si="71"/>
        <v>10300</v>
      </c>
      <c r="C297" s="35">
        <v>8970520</v>
      </c>
      <c r="D297" s="152">
        <f t="shared" si="81"/>
        <v>10000</v>
      </c>
      <c r="E297" s="182" t="s">
        <v>225</v>
      </c>
      <c r="F297" s="183"/>
      <c r="G297" s="61">
        <v>20</v>
      </c>
      <c r="H297" s="81">
        <v>0.26</v>
      </c>
      <c r="I297" s="65">
        <v>376</v>
      </c>
      <c r="J297" s="73">
        <f t="shared" si="77"/>
        <v>12</v>
      </c>
      <c r="K297" s="76">
        <f t="shared" si="78"/>
        <v>20</v>
      </c>
      <c r="L297" s="77">
        <f t="shared" si="79"/>
        <v>25</v>
      </c>
      <c r="M297" s="78">
        <f t="shared" si="80"/>
        <v>3.76</v>
      </c>
      <c r="N297" s="52">
        <f t="shared" si="72"/>
        <v>8085</v>
      </c>
      <c r="O297" s="86">
        <f t="shared" si="75"/>
        <v>2215</v>
      </c>
      <c r="P297" s="87">
        <f t="shared" si="76"/>
        <v>0.21504854368932039</v>
      </c>
      <c r="Q297" s="46"/>
    </row>
    <row r="298" spans="1:17" ht="12.95" customHeight="1" x14ac:dyDescent="0.2">
      <c r="A298" s="140">
        <f t="shared" si="74"/>
        <v>0.1</v>
      </c>
      <c r="B298" s="141">
        <f t="shared" si="71"/>
        <v>21900</v>
      </c>
      <c r="C298" s="35">
        <v>8970522</v>
      </c>
      <c r="D298" s="152">
        <f t="shared" si="81"/>
        <v>21400</v>
      </c>
      <c r="E298" s="38"/>
      <c r="F298" s="39" t="s">
        <v>226</v>
      </c>
      <c r="G298" s="61">
        <v>20</v>
      </c>
      <c r="H298" s="81">
        <v>0.26</v>
      </c>
      <c r="I298" s="65">
        <v>802</v>
      </c>
      <c r="J298" s="73">
        <f t="shared" si="77"/>
        <v>20</v>
      </c>
      <c r="K298" s="76">
        <f t="shared" si="78"/>
        <v>20</v>
      </c>
      <c r="L298" s="77">
        <f t="shared" si="79"/>
        <v>25</v>
      </c>
      <c r="M298" s="78">
        <f t="shared" si="80"/>
        <v>8.02</v>
      </c>
      <c r="N298" s="52">
        <f t="shared" si="72"/>
        <v>17092</v>
      </c>
      <c r="O298" s="86">
        <f t="shared" si="75"/>
        <v>4808</v>
      </c>
      <c r="P298" s="87">
        <f t="shared" si="76"/>
        <v>0.2195433789954338</v>
      </c>
      <c r="Q298" s="46"/>
    </row>
    <row r="299" spans="1:17" ht="12.95" customHeight="1" x14ac:dyDescent="0.2">
      <c r="A299" s="140">
        <f t="shared" si="74"/>
        <v>0.1</v>
      </c>
      <c r="B299" s="141">
        <f>CEILING(((I299+J299+M299)*$B$4),100)-200</f>
        <v>32000</v>
      </c>
      <c r="C299" s="35">
        <v>8970524</v>
      </c>
      <c r="D299" s="152">
        <f t="shared" si="81"/>
        <v>31300</v>
      </c>
      <c r="E299" s="38"/>
      <c r="F299" s="39" t="s">
        <v>227</v>
      </c>
      <c r="G299" s="61">
        <v>20</v>
      </c>
      <c r="H299" s="81">
        <v>0.26</v>
      </c>
      <c r="I299" s="65">
        <v>1182</v>
      </c>
      <c r="J299" s="73">
        <f t="shared" si="77"/>
        <v>20</v>
      </c>
      <c r="K299" s="76">
        <f t="shared" si="78"/>
        <v>20</v>
      </c>
      <c r="L299" s="77">
        <f t="shared" si="79"/>
        <v>25</v>
      </c>
      <c r="M299" s="78">
        <f t="shared" si="80"/>
        <v>11.82</v>
      </c>
      <c r="N299" s="52">
        <f t="shared" si="72"/>
        <v>24929</v>
      </c>
      <c r="O299" s="86">
        <f t="shared" si="75"/>
        <v>7071</v>
      </c>
      <c r="P299" s="87">
        <f t="shared" si="76"/>
        <v>0.22096874999999999</v>
      </c>
      <c r="Q299" s="46"/>
    </row>
    <row r="300" spans="1:17" ht="12.95" customHeight="1" x14ac:dyDescent="0.2">
      <c r="A300" s="140">
        <f t="shared" si="74"/>
        <v>0.1</v>
      </c>
      <c r="B300" s="141">
        <f>CEILING(((I300+J300+M300)*$B$4),100)</f>
        <v>900</v>
      </c>
      <c r="C300" s="35">
        <v>8970601</v>
      </c>
      <c r="D300" s="157">
        <f t="shared" ref="D300:D310" si="82">B300</f>
        <v>900</v>
      </c>
      <c r="E300" s="38"/>
      <c r="F300" s="39" t="s">
        <v>68</v>
      </c>
      <c r="G300" s="61">
        <v>20</v>
      </c>
      <c r="H300" s="81">
        <v>0.26</v>
      </c>
      <c r="I300" s="65">
        <v>19</v>
      </c>
      <c r="J300" s="73">
        <f t="shared" si="77"/>
        <v>12</v>
      </c>
      <c r="K300" s="76">
        <f t="shared" si="78"/>
        <v>20</v>
      </c>
      <c r="L300" s="77">
        <f t="shared" si="79"/>
        <v>25</v>
      </c>
      <c r="M300" s="78">
        <f t="shared" si="80"/>
        <v>0.19</v>
      </c>
      <c r="N300" s="52">
        <f t="shared" si="72"/>
        <v>722</v>
      </c>
      <c r="O300" s="86">
        <f t="shared" si="75"/>
        <v>178</v>
      </c>
      <c r="P300" s="87">
        <f t="shared" si="76"/>
        <v>0.19777777777777777</v>
      </c>
      <c r="Q300" s="46"/>
    </row>
    <row r="301" spans="1:17" ht="12.95" customHeight="1" x14ac:dyDescent="0.2">
      <c r="A301" s="140">
        <f t="shared" si="74"/>
        <v>0.1</v>
      </c>
      <c r="B301" s="141">
        <f>CEILING(((I301+J301+M301)*$B$4),100)</f>
        <v>900</v>
      </c>
      <c r="C301" s="35">
        <v>8970602</v>
      </c>
      <c r="D301" s="157">
        <f t="shared" si="82"/>
        <v>900</v>
      </c>
      <c r="E301" s="38"/>
      <c r="F301" s="39" t="s">
        <v>69</v>
      </c>
      <c r="G301" s="61">
        <v>20</v>
      </c>
      <c r="H301" s="81">
        <v>0.26</v>
      </c>
      <c r="I301" s="65">
        <v>20</v>
      </c>
      <c r="J301" s="73">
        <f t="shared" si="77"/>
        <v>12</v>
      </c>
      <c r="K301" s="76">
        <f t="shared" si="78"/>
        <v>20</v>
      </c>
      <c r="L301" s="77">
        <f t="shared" si="79"/>
        <v>25</v>
      </c>
      <c r="M301" s="78">
        <f t="shared" si="80"/>
        <v>0.2</v>
      </c>
      <c r="N301" s="52">
        <f t="shared" si="72"/>
        <v>743</v>
      </c>
      <c r="O301" s="86">
        <f t="shared" si="75"/>
        <v>157</v>
      </c>
      <c r="P301" s="87">
        <f t="shared" si="76"/>
        <v>0.17444444444444446</v>
      </c>
      <c r="Q301" s="46"/>
    </row>
    <row r="302" spans="1:17" ht="12.95" customHeight="1" x14ac:dyDescent="0.2">
      <c r="A302" s="140">
        <f t="shared" si="74"/>
        <v>0.1</v>
      </c>
      <c r="B302" s="141">
        <f t="shared" si="71"/>
        <v>900</v>
      </c>
      <c r="C302" s="35">
        <v>8970603</v>
      </c>
      <c r="D302" s="157">
        <f t="shared" si="82"/>
        <v>900</v>
      </c>
      <c r="E302" s="38"/>
      <c r="F302" s="39" t="s">
        <v>70</v>
      </c>
      <c r="G302" s="61">
        <v>20</v>
      </c>
      <c r="H302" s="81">
        <v>0.26</v>
      </c>
      <c r="I302" s="65">
        <v>22</v>
      </c>
      <c r="J302" s="73">
        <f t="shared" si="77"/>
        <v>12</v>
      </c>
      <c r="K302" s="76">
        <f t="shared" si="78"/>
        <v>20</v>
      </c>
      <c r="L302" s="77">
        <f t="shared" si="79"/>
        <v>25</v>
      </c>
      <c r="M302" s="78">
        <f t="shared" si="80"/>
        <v>0.22</v>
      </c>
      <c r="N302" s="52">
        <f t="shared" si="72"/>
        <v>784</v>
      </c>
      <c r="O302" s="86">
        <f t="shared" si="75"/>
        <v>116</v>
      </c>
      <c r="P302" s="87">
        <f t="shared" si="76"/>
        <v>0.12888888888888889</v>
      </c>
      <c r="Q302" s="46"/>
    </row>
    <row r="303" spans="1:17" ht="12.95" customHeight="1" x14ac:dyDescent="0.2">
      <c r="A303" s="140">
        <f t="shared" si="74"/>
        <v>0.1</v>
      </c>
      <c r="B303" s="141">
        <f t="shared" si="71"/>
        <v>900</v>
      </c>
      <c r="C303" s="35">
        <v>8970604</v>
      </c>
      <c r="D303" s="157">
        <f t="shared" si="82"/>
        <v>900</v>
      </c>
      <c r="E303" s="38"/>
      <c r="F303" s="39" t="s">
        <v>71</v>
      </c>
      <c r="G303" s="61">
        <v>20</v>
      </c>
      <c r="H303" s="81">
        <v>0.26</v>
      </c>
      <c r="I303" s="65">
        <v>24</v>
      </c>
      <c r="J303" s="73">
        <f t="shared" si="77"/>
        <v>12</v>
      </c>
      <c r="K303" s="76">
        <f t="shared" si="78"/>
        <v>20</v>
      </c>
      <c r="L303" s="77">
        <f t="shared" si="79"/>
        <v>25</v>
      </c>
      <c r="M303" s="78">
        <f t="shared" si="80"/>
        <v>0.24</v>
      </c>
      <c r="N303" s="52">
        <f t="shared" si="72"/>
        <v>825</v>
      </c>
      <c r="O303" s="86">
        <f t="shared" si="75"/>
        <v>75</v>
      </c>
      <c r="P303" s="87">
        <f t="shared" si="76"/>
        <v>8.3333333333333329E-2</v>
      </c>
      <c r="Q303" s="46"/>
    </row>
    <row r="304" spans="1:17" ht="12.95" customHeight="1" x14ac:dyDescent="0.2">
      <c r="A304" s="140">
        <f t="shared" si="74"/>
        <v>0.1</v>
      </c>
      <c r="B304" s="141">
        <f t="shared" si="71"/>
        <v>1100</v>
      </c>
      <c r="C304" s="35">
        <v>8970606</v>
      </c>
      <c r="D304" s="157">
        <f t="shared" si="82"/>
        <v>1100</v>
      </c>
      <c r="E304" s="38"/>
      <c r="F304" s="39" t="s">
        <v>72</v>
      </c>
      <c r="G304" s="61">
        <v>20</v>
      </c>
      <c r="H304" s="81">
        <v>0.26</v>
      </c>
      <c r="I304" s="65">
        <v>30</v>
      </c>
      <c r="J304" s="73">
        <f t="shared" si="77"/>
        <v>12</v>
      </c>
      <c r="K304" s="76">
        <f t="shared" si="78"/>
        <v>20</v>
      </c>
      <c r="L304" s="77">
        <f t="shared" si="79"/>
        <v>25</v>
      </c>
      <c r="M304" s="78">
        <f t="shared" si="80"/>
        <v>0.3</v>
      </c>
      <c r="N304" s="52">
        <f t="shared" si="72"/>
        <v>949</v>
      </c>
      <c r="O304" s="86">
        <f t="shared" si="75"/>
        <v>151</v>
      </c>
      <c r="P304" s="87">
        <f t="shared" si="76"/>
        <v>0.13727272727272727</v>
      </c>
      <c r="Q304" s="46"/>
    </row>
    <row r="305" spans="1:17" ht="12.95" customHeight="1" x14ac:dyDescent="0.2">
      <c r="A305" s="140">
        <f t="shared" si="74"/>
        <v>0.1</v>
      </c>
      <c r="B305" s="141">
        <f t="shared" si="71"/>
        <v>1100</v>
      </c>
      <c r="C305" s="35">
        <v>8970607</v>
      </c>
      <c r="D305" s="157">
        <f t="shared" si="82"/>
        <v>1100</v>
      </c>
      <c r="E305" s="38"/>
      <c r="F305" s="39" t="s">
        <v>73</v>
      </c>
      <c r="G305" s="61">
        <v>20</v>
      </c>
      <c r="H305" s="81">
        <v>0.26</v>
      </c>
      <c r="I305" s="65">
        <v>31</v>
      </c>
      <c r="J305" s="73">
        <f t="shared" si="77"/>
        <v>12</v>
      </c>
      <c r="K305" s="76">
        <f t="shared" si="78"/>
        <v>20</v>
      </c>
      <c r="L305" s="77">
        <f t="shared" si="79"/>
        <v>25</v>
      </c>
      <c r="M305" s="78">
        <f t="shared" si="80"/>
        <v>0.31</v>
      </c>
      <c r="N305" s="52">
        <f t="shared" si="72"/>
        <v>970</v>
      </c>
      <c r="O305" s="86">
        <f t="shared" si="75"/>
        <v>130</v>
      </c>
      <c r="P305" s="87">
        <f t="shared" si="76"/>
        <v>0.11818181818181818</v>
      </c>
      <c r="Q305" s="46"/>
    </row>
    <row r="306" spans="1:17" ht="12.95" customHeight="1" x14ac:dyDescent="0.2">
      <c r="A306" s="140">
        <f t="shared" si="74"/>
        <v>0.1</v>
      </c>
      <c r="B306" s="141">
        <f>CEILING(((I306+J306+M306)*$B$4),100)</f>
        <v>1300</v>
      </c>
      <c r="C306" s="35">
        <v>8970608</v>
      </c>
      <c r="D306" s="157">
        <f t="shared" si="82"/>
        <v>1300</v>
      </c>
      <c r="E306" s="38"/>
      <c r="F306" s="39" t="s">
        <v>74</v>
      </c>
      <c r="G306" s="61">
        <v>20</v>
      </c>
      <c r="H306" s="81">
        <v>0.26</v>
      </c>
      <c r="I306" s="65">
        <v>35</v>
      </c>
      <c r="J306" s="73">
        <f t="shared" si="77"/>
        <v>12</v>
      </c>
      <c r="K306" s="76">
        <f t="shared" si="78"/>
        <v>20</v>
      </c>
      <c r="L306" s="77">
        <f t="shared" si="79"/>
        <v>25</v>
      </c>
      <c r="M306" s="78">
        <f t="shared" si="80"/>
        <v>0.35</v>
      </c>
      <c r="N306" s="52">
        <f t="shared" si="72"/>
        <v>1052</v>
      </c>
      <c r="O306" s="86">
        <f t="shared" si="75"/>
        <v>248</v>
      </c>
      <c r="P306" s="87">
        <f t="shared" si="76"/>
        <v>0.19076923076923077</v>
      </c>
      <c r="Q306" s="46"/>
    </row>
    <row r="307" spans="1:17" ht="12.95" customHeight="1" x14ac:dyDescent="0.2">
      <c r="A307" s="140">
        <f t="shared" si="74"/>
        <v>0.1</v>
      </c>
      <c r="B307" s="141">
        <f t="shared" si="71"/>
        <v>1400</v>
      </c>
      <c r="C307" s="35">
        <v>8970609</v>
      </c>
      <c r="D307" s="157">
        <f t="shared" si="82"/>
        <v>1400</v>
      </c>
      <c r="E307" s="38"/>
      <c r="F307" s="39" t="s">
        <v>75</v>
      </c>
      <c r="G307" s="61">
        <v>20</v>
      </c>
      <c r="H307" s="81">
        <v>0.26</v>
      </c>
      <c r="I307" s="65">
        <v>41</v>
      </c>
      <c r="J307" s="73">
        <f t="shared" si="77"/>
        <v>12</v>
      </c>
      <c r="K307" s="76">
        <f t="shared" si="78"/>
        <v>20</v>
      </c>
      <c r="L307" s="77">
        <f t="shared" si="79"/>
        <v>25</v>
      </c>
      <c r="M307" s="78">
        <f t="shared" si="80"/>
        <v>0.41</v>
      </c>
      <c r="N307" s="52">
        <f t="shared" si="72"/>
        <v>1176</v>
      </c>
      <c r="O307" s="86">
        <f t="shared" si="75"/>
        <v>224</v>
      </c>
      <c r="P307" s="87">
        <f t="shared" si="76"/>
        <v>0.16</v>
      </c>
      <c r="Q307" s="46"/>
    </row>
    <row r="308" spans="1:17" ht="12.95" customHeight="1" x14ac:dyDescent="0.2">
      <c r="A308" s="140">
        <f t="shared" si="74"/>
        <v>0.1</v>
      </c>
      <c r="B308" s="141">
        <f t="shared" ref="B308:B338" si="83">CEILING(((I308+J308+M308)*$B$4),100)-100</f>
        <v>4400</v>
      </c>
      <c r="C308" s="35">
        <v>8970620</v>
      </c>
      <c r="D308" s="157">
        <f t="shared" si="82"/>
        <v>4400</v>
      </c>
      <c r="E308" s="38"/>
      <c r="F308" s="39" t="s">
        <v>76</v>
      </c>
      <c r="G308" s="61">
        <v>20</v>
      </c>
      <c r="H308" s="81">
        <v>0.26</v>
      </c>
      <c r="I308" s="65">
        <v>155</v>
      </c>
      <c r="J308" s="73">
        <f t="shared" si="77"/>
        <v>12</v>
      </c>
      <c r="K308" s="76">
        <f t="shared" si="78"/>
        <v>20</v>
      </c>
      <c r="L308" s="77">
        <f t="shared" si="79"/>
        <v>25</v>
      </c>
      <c r="M308" s="78">
        <f t="shared" si="80"/>
        <v>1.55</v>
      </c>
      <c r="N308" s="52">
        <f t="shared" si="72"/>
        <v>3527</v>
      </c>
      <c r="O308" s="86">
        <f t="shared" si="75"/>
        <v>873</v>
      </c>
      <c r="P308" s="87">
        <f t="shared" si="76"/>
        <v>0.1984090909090909</v>
      </c>
      <c r="Q308" s="46"/>
    </row>
    <row r="309" spans="1:17" ht="12.95" customHeight="1" x14ac:dyDescent="0.2">
      <c r="A309" s="140">
        <f t="shared" si="74"/>
        <v>0.1</v>
      </c>
      <c r="B309" s="141">
        <f t="shared" si="83"/>
        <v>7000</v>
      </c>
      <c r="C309" s="35">
        <v>8970630</v>
      </c>
      <c r="D309" s="157">
        <f t="shared" si="82"/>
        <v>7000</v>
      </c>
      <c r="E309" s="187" t="s">
        <v>289</v>
      </c>
      <c r="F309" s="188"/>
      <c r="G309" s="61">
        <v>20</v>
      </c>
      <c r="H309" s="81">
        <v>0.26</v>
      </c>
      <c r="I309" s="65">
        <v>252</v>
      </c>
      <c r="J309" s="73">
        <f t="shared" si="77"/>
        <v>12</v>
      </c>
      <c r="K309" s="76">
        <f t="shared" si="78"/>
        <v>20</v>
      </c>
      <c r="L309" s="77">
        <f t="shared" si="79"/>
        <v>25</v>
      </c>
      <c r="M309" s="78">
        <f t="shared" si="80"/>
        <v>2.52</v>
      </c>
      <c r="N309" s="52">
        <f t="shared" si="72"/>
        <v>5528</v>
      </c>
      <c r="O309" s="86">
        <f t="shared" si="75"/>
        <v>1472</v>
      </c>
      <c r="P309" s="87">
        <f t="shared" si="76"/>
        <v>0.2102857142857143</v>
      </c>
      <c r="Q309" s="46"/>
    </row>
    <row r="310" spans="1:17" ht="12.95" customHeight="1" x14ac:dyDescent="0.2">
      <c r="A310" s="140">
        <f t="shared" si="74"/>
        <v>0.1</v>
      </c>
      <c r="B310" s="141">
        <f t="shared" si="83"/>
        <v>1700</v>
      </c>
      <c r="C310" s="35">
        <v>8970631</v>
      </c>
      <c r="D310" s="157">
        <f t="shared" si="82"/>
        <v>1700</v>
      </c>
      <c r="E310" s="38"/>
      <c r="F310" s="39" t="s">
        <v>448</v>
      </c>
      <c r="G310" s="61">
        <v>20</v>
      </c>
      <c r="H310" s="81">
        <v>0.26</v>
      </c>
      <c r="I310" s="65">
        <v>55</v>
      </c>
      <c r="J310" s="73">
        <f t="shared" si="77"/>
        <v>12</v>
      </c>
      <c r="K310" s="76">
        <f t="shared" si="78"/>
        <v>20</v>
      </c>
      <c r="L310" s="77">
        <f t="shared" si="79"/>
        <v>25</v>
      </c>
      <c r="M310" s="78">
        <f t="shared" si="80"/>
        <v>0.55000000000000004</v>
      </c>
      <c r="N310" s="52">
        <f t="shared" si="72"/>
        <v>1465</v>
      </c>
      <c r="O310" s="86">
        <f t="shared" si="75"/>
        <v>235</v>
      </c>
      <c r="P310" s="87">
        <f t="shared" si="76"/>
        <v>0.13823529411764707</v>
      </c>
      <c r="Q310" s="46"/>
    </row>
    <row r="311" spans="1:17" ht="12.95" customHeight="1" x14ac:dyDescent="0.2">
      <c r="A311" s="140">
        <f t="shared" si="74"/>
        <v>0.1</v>
      </c>
      <c r="B311" s="141">
        <f t="shared" si="83"/>
        <v>15400</v>
      </c>
      <c r="C311" s="35">
        <v>8970700</v>
      </c>
      <c r="D311" s="152">
        <f t="shared" si="81"/>
        <v>15000</v>
      </c>
      <c r="E311" s="38"/>
      <c r="F311" s="39" t="s">
        <v>47</v>
      </c>
      <c r="G311" s="61">
        <v>20</v>
      </c>
      <c r="H311" s="81">
        <v>0.26</v>
      </c>
      <c r="I311" s="65">
        <v>566</v>
      </c>
      <c r="J311" s="73">
        <f t="shared" si="77"/>
        <v>12</v>
      </c>
      <c r="K311" s="76">
        <f t="shared" si="78"/>
        <v>20</v>
      </c>
      <c r="L311" s="77">
        <f t="shared" si="79"/>
        <v>25</v>
      </c>
      <c r="M311" s="78">
        <f t="shared" si="80"/>
        <v>5.66</v>
      </c>
      <c r="N311" s="52">
        <f t="shared" si="72"/>
        <v>12004</v>
      </c>
      <c r="O311" s="86">
        <f t="shared" si="75"/>
        <v>3396</v>
      </c>
      <c r="P311" s="87">
        <f t="shared" si="76"/>
        <v>0.22051948051948053</v>
      </c>
      <c r="Q311" s="46"/>
    </row>
    <row r="312" spans="1:17" ht="12.95" customHeight="1" x14ac:dyDescent="0.2">
      <c r="A312" s="140">
        <f t="shared" si="74"/>
        <v>0.1</v>
      </c>
      <c r="B312" s="141">
        <f t="shared" si="83"/>
        <v>17000</v>
      </c>
      <c r="C312" s="35">
        <v>8970702</v>
      </c>
      <c r="D312" s="152">
        <f t="shared" si="81"/>
        <v>16600</v>
      </c>
      <c r="E312" s="38"/>
      <c r="F312" s="39" t="s">
        <v>57</v>
      </c>
      <c r="G312" s="61">
        <v>20</v>
      </c>
      <c r="H312" s="81">
        <v>0.26</v>
      </c>
      <c r="I312" s="65">
        <v>627</v>
      </c>
      <c r="J312" s="73">
        <f t="shared" si="77"/>
        <v>12</v>
      </c>
      <c r="K312" s="76">
        <f t="shared" si="78"/>
        <v>20</v>
      </c>
      <c r="L312" s="77">
        <f t="shared" si="79"/>
        <v>25</v>
      </c>
      <c r="M312" s="78">
        <f t="shared" si="80"/>
        <v>6.27</v>
      </c>
      <c r="N312" s="52">
        <f t="shared" si="72"/>
        <v>13262</v>
      </c>
      <c r="O312" s="86">
        <f t="shared" si="75"/>
        <v>3738</v>
      </c>
      <c r="P312" s="87">
        <f t="shared" si="76"/>
        <v>0.21988235294117647</v>
      </c>
      <c r="Q312" s="46"/>
    </row>
    <row r="313" spans="1:17" ht="12.95" customHeight="1" x14ac:dyDescent="0.2">
      <c r="A313" s="140">
        <f t="shared" si="74"/>
        <v>0.1</v>
      </c>
      <c r="B313" s="141">
        <f t="shared" si="83"/>
        <v>11000</v>
      </c>
      <c r="C313" s="35">
        <v>8970705</v>
      </c>
      <c r="D313" s="152">
        <f t="shared" si="81"/>
        <v>10700</v>
      </c>
      <c r="E313" s="38"/>
      <c r="F313" s="39" t="s">
        <v>77</v>
      </c>
      <c r="G313" s="61">
        <v>20</v>
      </c>
      <c r="H313" s="81">
        <v>0.26</v>
      </c>
      <c r="I313" s="65">
        <v>401</v>
      </c>
      <c r="J313" s="73">
        <f t="shared" si="77"/>
        <v>12</v>
      </c>
      <c r="K313" s="76">
        <f t="shared" si="78"/>
        <v>20</v>
      </c>
      <c r="L313" s="77">
        <f t="shared" si="79"/>
        <v>25</v>
      </c>
      <c r="M313" s="78">
        <f t="shared" si="80"/>
        <v>4.01</v>
      </c>
      <c r="N313" s="52">
        <f t="shared" si="72"/>
        <v>8601</v>
      </c>
      <c r="O313" s="86">
        <f t="shared" si="75"/>
        <v>2399</v>
      </c>
      <c r="P313" s="87">
        <f t="shared" si="76"/>
        <v>0.21809090909090909</v>
      </c>
      <c r="Q313" s="46"/>
    </row>
    <row r="314" spans="1:17" ht="12.95" customHeight="1" x14ac:dyDescent="0.2">
      <c r="A314" s="140">
        <f t="shared" si="74"/>
        <v>0.1</v>
      </c>
      <c r="B314" s="141">
        <f t="shared" si="83"/>
        <v>1700</v>
      </c>
      <c r="C314" s="35">
        <v>8970750</v>
      </c>
      <c r="D314" s="157">
        <f t="shared" ref="D314:D318" si="84">B314</f>
        <v>1700</v>
      </c>
      <c r="E314" s="38"/>
      <c r="F314" s="39" t="s">
        <v>79</v>
      </c>
      <c r="G314" s="61">
        <v>20</v>
      </c>
      <c r="H314" s="81">
        <v>0.26</v>
      </c>
      <c r="I314" s="65">
        <v>54</v>
      </c>
      <c r="J314" s="73">
        <f t="shared" si="77"/>
        <v>12</v>
      </c>
      <c r="K314" s="76">
        <f t="shared" si="78"/>
        <v>20</v>
      </c>
      <c r="L314" s="77">
        <f t="shared" si="79"/>
        <v>25</v>
      </c>
      <c r="M314" s="78">
        <f t="shared" si="80"/>
        <v>0.54</v>
      </c>
      <c r="N314" s="52">
        <f t="shared" si="72"/>
        <v>1444</v>
      </c>
      <c r="O314" s="86">
        <f t="shared" si="75"/>
        <v>256</v>
      </c>
      <c r="P314" s="87">
        <f t="shared" si="76"/>
        <v>0.15058823529411763</v>
      </c>
      <c r="Q314" s="46"/>
    </row>
    <row r="315" spans="1:17" ht="12.95" customHeight="1" x14ac:dyDescent="0.2">
      <c r="A315" s="140">
        <f t="shared" si="74"/>
        <v>0.1</v>
      </c>
      <c r="B315" s="141">
        <f t="shared" si="83"/>
        <v>1700</v>
      </c>
      <c r="C315" s="35">
        <v>8970751</v>
      </c>
      <c r="D315" s="157">
        <f t="shared" si="84"/>
        <v>1700</v>
      </c>
      <c r="E315" s="38"/>
      <c r="F315" s="39" t="s">
        <v>202</v>
      </c>
      <c r="G315" s="61">
        <v>20</v>
      </c>
      <c r="H315" s="81">
        <v>0.26</v>
      </c>
      <c r="I315" s="65">
        <v>54</v>
      </c>
      <c r="J315" s="73">
        <f t="shared" si="77"/>
        <v>12</v>
      </c>
      <c r="K315" s="76">
        <f t="shared" si="78"/>
        <v>20</v>
      </c>
      <c r="L315" s="77">
        <f t="shared" si="79"/>
        <v>25</v>
      </c>
      <c r="M315" s="78">
        <f t="shared" si="80"/>
        <v>0.54</v>
      </c>
      <c r="N315" s="52">
        <f t="shared" si="72"/>
        <v>1444</v>
      </c>
      <c r="O315" s="86">
        <f t="shared" si="75"/>
        <v>256</v>
      </c>
      <c r="P315" s="87">
        <f t="shared" si="76"/>
        <v>0.15058823529411763</v>
      </c>
      <c r="Q315" s="46"/>
    </row>
    <row r="316" spans="1:17" ht="12.95" customHeight="1" x14ac:dyDescent="0.2">
      <c r="A316" s="140">
        <f t="shared" si="74"/>
        <v>0.1</v>
      </c>
      <c r="B316" s="141">
        <f t="shared" si="83"/>
        <v>4300</v>
      </c>
      <c r="C316" s="35">
        <v>8970801</v>
      </c>
      <c r="D316" s="157">
        <f t="shared" si="84"/>
        <v>4300</v>
      </c>
      <c r="E316" s="38"/>
      <c r="F316" s="39" t="s">
        <v>150</v>
      </c>
      <c r="G316" s="61">
        <v>20</v>
      </c>
      <c r="H316" s="81">
        <v>0.26</v>
      </c>
      <c r="I316" s="65">
        <v>149</v>
      </c>
      <c r="J316" s="73">
        <f t="shared" si="77"/>
        <v>12</v>
      </c>
      <c r="K316" s="76">
        <f t="shared" si="78"/>
        <v>20</v>
      </c>
      <c r="L316" s="77">
        <f t="shared" si="79"/>
        <v>25</v>
      </c>
      <c r="M316" s="78">
        <f t="shared" si="80"/>
        <v>1.49</v>
      </c>
      <c r="N316" s="52">
        <f t="shared" si="72"/>
        <v>3404</v>
      </c>
      <c r="O316" s="86">
        <f t="shared" si="75"/>
        <v>896</v>
      </c>
      <c r="P316" s="87">
        <f t="shared" si="76"/>
        <v>0.20837209302325582</v>
      </c>
      <c r="Q316" s="46"/>
    </row>
    <row r="317" spans="1:17" ht="12.95" customHeight="1" x14ac:dyDescent="0.2">
      <c r="A317" s="140">
        <f t="shared" si="74"/>
        <v>0.1</v>
      </c>
      <c r="B317" s="141">
        <f t="shared" si="83"/>
        <v>3600</v>
      </c>
      <c r="C317" s="35">
        <v>8970802</v>
      </c>
      <c r="D317" s="157">
        <f t="shared" si="84"/>
        <v>3600</v>
      </c>
      <c r="E317" s="38"/>
      <c r="F317" s="39" t="s">
        <v>449</v>
      </c>
      <c r="G317" s="61">
        <v>20</v>
      </c>
      <c r="H317" s="81">
        <v>0.26</v>
      </c>
      <c r="I317" s="65">
        <v>126</v>
      </c>
      <c r="J317" s="73">
        <f t="shared" si="77"/>
        <v>12</v>
      </c>
      <c r="K317" s="76">
        <f t="shared" si="78"/>
        <v>20</v>
      </c>
      <c r="L317" s="77">
        <f t="shared" si="79"/>
        <v>25</v>
      </c>
      <c r="M317" s="78">
        <f t="shared" si="80"/>
        <v>1.26</v>
      </c>
      <c r="N317" s="52">
        <f t="shared" si="72"/>
        <v>2929</v>
      </c>
      <c r="O317" s="86">
        <f t="shared" si="75"/>
        <v>671</v>
      </c>
      <c r="P317" s="87">
        <f t="shared" si="76"/>
        <v>0.18638888888888888</v>
      </c>
      <c r="Q317" s="46"/>
    </row>
    <row r="318" spans="1:17" ht="12.95" customHeight="1" x14ac:dyDescent="0.2">
      <c r="A318" s="140">
        <f t="shared" si="74"/>
        <v>0.1</v>
      </c>
      <c r="B318" s="141">
        <f t="shared" si="83"/>
        <v>7000</v>
      </c>
      <c r="C318" s="35">
        <v>8970811</v>
      </c>
      <c r="D318" s="157">
        <f t="shared" si="84"/>
        <v>7000</v>
      </c>
      <c r="E318" s="38"/>
      <c r="F318" s="39" t="s">
        <v>88</v>
      </c>
      <c r="G318" s="61">
        <v>20</v>
      </c>
      <c r="H318" s="81">
        <v>0.26</v>
      </c>
      <c r="I318" s="65">
        <v>252</v>
      </c>
      <c r="J318" s="73">
        <f t="shared" si="77"/>
        <v>12</v>
      </c>
      <c r="K318" s="76">
        <f t="shared" si="78"/>
        <v>20</v>
      </c>
      <c r="L318" s="77">
        <f t="shared" si="79"/>
        <v>25</v>
      </c>
      <c r="M318" s="78">
        <f t="shared" si="80"/>
        <v>2.52</v>
      </c>
      <c r="N318" s="52">
        <f t="shared" si="72"/>
        <v>5528</v>
      </c>
      <c r="O318" s="86">
        <f t="shared" si="75"/>
        <v>1472</v>
      </c>
      <c r="P318" s="87">
        <f t="shared" si="76"/>
        <v>0.2102857142857143</v>
      </c>
      <c r="Q318" s="46"/>
    </row>
    <row r="319" spans="1:17" ht="12.95" customHeight="1" x14ac:dyDescent="0.2">
      <c r="A319" s="140">
        <f t="shared" si="74"/>
        <v>0.1</v>
      </c>
      <c r="B319" s="141">
        <f t="shared" si="83"/>
        <v>27700</v>
      </c>
      <c r="C319" s="35">
        <v>8970815</v>
      </c>
      <c r="D319" s="152">
        <f t="shared" si="81"/>
        <v>27100</v>
      </c>
      <c r="E319" s="38"/>
      <c r="F319" s="39" t="s">
        <v>194</v>
      </c>
      <c r="G319" s="61">
        <v>20</v>
      </c>
      <c r="H319" s="81">
        <v>0.26</v>
      </c>
      <c r="I319" s="65">
        <v>1018</v>
      </c>
      <c r="J319" s="73">
        <f t="shared" si="77"/>
        <v>20</v>
      </c>
      <c r="K319" s="76">
        <f t="shared" si="78"/>
        <v>20</v>
      </c>
      <c r="L319" s="77">
        <f t="shared" si="79"/>
        <v>25</v>
      </c>
      <c r="M319" s="78">
        <f t="shared" si="80"/>
        <v>10.18</v>
      </c>
      <c r="N319" s="52">
        <f t="shared" si="72"/>
        <v>21547</v>
      </c>
      <c r="O319" s="86">
        <f t="shared" si="75"/>
        <v>6153</v>
      </c>
      <c r="P319" s="87">
        <f t="shared" si="76"/>
        <v>0.22212996389891695</v>
      </c>
      <c r="Q319" s="47"/>
    </row>
    <row r="320" spans="1:17" ht="12.95" customHeight="1" x14ac:dyDescent="0.2">
      <c r="A320" s="140">
        <f t="shared" si="74"/>
        <v>0.1</v>
      </c>
      <c r="B320" s="141">
        <f t="shared" si="83"/>
        <v>15800</v>
      </c>
      <c r="C320" s="35">
        <v>8970832</v>
      </c>
      <c r="D320" s="152">
        <f t="shared" si="81"/>
        <v>15400</v>
      </c>
      <c r="E320" s="38"/>
      <c r="F320" s="39" t="s">
        <v>6</v>
      </c>
      <c r="G320" s="61">
        <v>20</v>
      </c>
      <c r="H320" s="81">
        <v>0.26</v>
      </c>
      <c r="I320" s="65">
        <v>580</v>
      </c>
      <c r="J320" s="73">
        <f t="shared" si="77"/>
        <v>12</v>
      </c>
      <c r="K320" s="76">
        <f t="shared" si="78"/>
        <v>20</v>
      </c>
      <c r="L320" s="77">
        <f t="shared" si="79"/>
        <v>25</v>
      </c>
      <c r="M320" s="78">
        <f t="shared" si="80"/>
        <v>5.8</v>
      </c>
      <c r="N320" s="52">
        <f t="shared" si="72"/>
        <v>12293</v>
      </c>
      <c r="O320" s="86">
        <f t="shared" si="75"/>
        <v>3507</v>
      </c>
      <c r="P320" s="87">
        <f t="shared" si="76"/>
        <v>0.2219620253164557</v>
      </c>
      <c r="Q320" s="47"/>
    </row>
    <row r="321" spans="1:17" ht="12.95" customHeight="1" x14ac:dyDescent="0.2">
      <c r="A321" s="140">
        <f t="shared" si="74"/>
        <v>0.1</v>
      </c>
      <c r="B321" s="141">
        <f t="shared" si="83"/>
        <v>15800</v>
      </c>
      <c r="C321" s="35">
        <v>8970833</v>
      </c>
      <c r="D321" s="152">
        <f t="shared" si="81"/>
        <v>15400</v>
      </c>
      <c r="E321" s="38"/>
      <c r="F321" s="39" t="s">
        <v>6</v>
      </c>
      <c r="G321" s="61">
        <v>20</v>
      </c>
      <c r="H321" s="81">
        <v>0.26</v>
      </c>
      <c r="I321" s="65">
        <v>580</v>
      </c>
      <c r="J321" s="73">
        <f t="shared" si="77"/>
        <v>12</v>
      </c>
      <c r="K321" s="76">
        <f t="shared" si="78"/>
        <v>20</v>
      </c>
      <c r="L321" s="77">
        <f t="shared" si="79"/>
        <v>25</v>
      </c>
      <c r="M321" s="78">
        <f t="shared" si="80"/>
        <v>5.8</v>
      </c>
      <c r="N321" s="52">
        <f t="shared" si="72"/>
        <v>12293</v>
      </c>
      <c r="O321" s="86">
        <f t="shared" si="75"/>
        <v>3507</v>
      </c>
      <c r="P321" s="87">
        <f t="shared" si="76"/>
        <v>0.2219620253164557</v>
      </c>
      <c r="Q321" s="46"/>
    </row>
    <row r="322" spans="1:17" ht="12.95" customHeight="1" x14ac:dyDescent="0.2">
      <c r="A322" s="140">
        <f t="shared" si="74"/>
        <v>0.1</v>
      </c>
      <c r="B322" s="141">
        <f t="shared" si="83"/>
        <v>6300</v>
      </c>
      <c r="C322" s="35">
        <v>8970850</v>
      </c>
      <c r="D322" s="157">
        <f t="shared" ref="D322:D324" si="85">B322</f>
        <v>6300</v>
      </c>
      <c r="E322" s="38"/>
      <c r="F322" s="39" t="s">
        <v>825</v>
      </c>
      <c r="G322" s="61">
        <v>20</v>
      </c>
      <c r="H322" s="81">
        <v>0.26</v>
      </c>
      <c r="I322" s="65">
        <v>227</v>
      </c>
      <c r="J322" s="73">
        <f t="shared" si="77"/>
        <v>12</v>
      </c>
      <c r="K322" s="76">
        <f t="shared" si="78"/>
        <v>20</v>
      </c>
      <c r="L322" s="77">
        <f t="shared" si="79"/>
        <v>25</v>
      </c>
      <c r="M322" s="78">
        <f t="shared" si="80"/>
        <v>2.27</v>
      </c>
      <c r="N322" s="52">
        <f t="shared" si="72"/>
        <v>5012</v>
      </c>
      <c r="O322" s="86">
        <f t="shared" si="75"/>
        <v>1288</v>
      </c>
      <c r="P322" s="87">
        <f t="shared" si="76"/>
        <v>0.20444444444444446</v>
      </c>
      <c r="Q322" s="47"/>
    </row>
    <row r="323" spans="1:17" ht="12.95" customHeight="1" x14ac:dyDescent="0.2">
      <c r="A323" s="140">
        <f t="shared" si="74"/>
        <v>0.1</v>
      </c>
      <c r="B323" s="141">
        <f t="shared" si="83"/>
        <v>6300</v>
      </c>
      <c r="C323" s="35">
        <v>8970851</v>
      </c>
      <c r="D323" s="157">
        <f t="shared" si="85"/>
        <v>6300</v>
      </c>
      <c r="E323" s="38"/>
      <c r="F323" s="39" t="s">
        <v>826</v>
      </c>
      <c r="G323" s="61">
        <v>20</v>
      </c>
      <c r="H323" s="81">
        <v>0.26</v>
      </c>
      <c r="I323" s="65">
        <v>227</v>
      </c>
      <c r="J323" s="73">
        <f t="shared" si="77"/>
        <v>12</v>
      </c>
      <c r="K323" s="76">
        <f t="shared" si="78"/>
        <v>20</v>
      </c>
      <c r="L323" s="77">
        <f t="shared" si="79"/>
        <v>25</v>
      </c>
      <c r="M323" s="78">
        <f t="shared" si="80"/>
        <v>2.27</v>
      </c>
      <c r="N323" s="52">
        <f t="shared" si="72"/>
        <v>5012</v>
      </c>
      <c r="O323" s="86">
        <f t="shared" si="75"/>
        <v>1288</v>
      </c>
      <c r="P323" s="87">
        <f t="shared" si="76"/>
        <v>0.20444444444444446</v>
      </c>
      <c r="Q323" s="47"/>
    </row>
    <row r="324" spans="1:17" ht="12.95" customHeight="1" x14ac:dyDescent="0.2">
      <c r="A324" s="140">
        <f t="shared" si="74"/>
        <v>0.1</v>
      </c>
      <c r="B324" s="141">
        <f t="shared" si="83"/>
        <v>9900</v>
      </c>
      <c r="C324" s="35">
        <v>8970852</v>
      </c>
      <c r="D324" s="157">
        <f t="shared" si="85"/>
        <v>9900</v>
      </c>
      <c r="E324" s="38"/>
      <c r="F324" s="39" t="s">
        <v>827</v>
      </c>
      <c r="G324" s="61">
        <v>20</v>
      </c>
      <c r="H324" s="81">
        <v>0.26</v>
      </c>
      <c r="I324" s="65">
        <v>360</v>
      </c>
      <c r="J324" s="73">
        <f t="shared" si="77"/>
        <v>12</v>
      </c>
      <c r="K324" s="76">
        <f t="shared" si="78"/>
        <v>20</v>
      </c>
      <c r="L324" s="77">
        <f t="shared" si="79"/>
        <v>25</v>
      </c>
      <c r="M324" s="78">
        <f t="shared" si="80"/>
        <v>3.6</v>
      </c>
      <c r="N324" s="52">
        <f t="shared" si="72"/>
        <v>7755</v>
      </c>
      <c r="O324" s="86">
        <f t="shared" si="75"/>
        <v>2145</v>
      </c>
      <c r="P324" s="87">
        <f t="shared" si="76"/>
        <v>0.21666666666666667</v>
      </c>
      <c r="Q324" s="46"/>
    </row>
    <row r="325" spans="1:17" ht="12.95" customHeight="1" x14ac:dyDescent="0.2">
      <c r="A325" s="140">
        <f t="shared" si="74"/>
        <v>0.1</v>
      </c>
      <c r="B325" s="141">
        <f t="shared" si="83"/>
        <v>29700</v>
      </c>
      <c r="C325" s="35">
        <v>8970853</v>
      </c>
      <c r="D325" s="152">
        <f t="shared" si="81"/>
        <v>29100</v>
      </c>
      <c r="E325" s="38"/>
      <c r="F325" s="39" t="s">
        <v>828</v>
      </c>
      <c r="G325" s="61">
        <v>20</v>
      </c>
      <c r="H325" s="81">
        <v>0.26</v>
      </c>
      <c r="I325" s="65">
        <v>1090</v>
      </c>
      <c r="J325" s="73">
        <f t="shared" si="77"/>
        <v>20</v>
      </c>
      <c r="K325" s="76">
        <f t="shared" si="78"/>
        <v>20</v>
      </c>
      <c r="L325" s="77">
        <f t="shared" si="79"/>
        <v>25</v>
      </c>
      <c r="M325" s="78">
        <f t="shared" si="80"/>
        <v>10.9</v>
      </c>
      <c r="N325" s="52">
        <f t="shared" si="72"/>
        <v>23032</v>
      </c>
      <c r="O325" s="86">
        <f t="shared" si="75"/>
        <v>6668</v>
      </c>
      <c r="P325" s="87">
        <f t="shared" si="76"/>
        <v>0.22451178451178452</v>
      </c>
      <c r="Q325" s="46"/>
    </row>
    <row r="326" spans="1:17" ht="12.95" customHeight="1" x14ac:dyDescent="0.2">
      <c r="A326" s="140">
        <f t="shared" si="74"/>
        <v>0.1</v>
      </c>
      <c r="B326" s="141">
        <f t="shared" si="83"/>
        <v>1500</v>
      </c>
      <c r="C326" s="35">
        <v>8970905</v>
      </c>
      <c r="D326" s="157">
        <f t="shared" ref="D326:D333" si="86">B326</f>
        <v>1500</v>
      </c>
      <c r="E326" s="38"/>
      <c r="F326" s="39" t="s">
        <v>602</v>
      </c>
      <c r="G326" s="61">
        <v>20</v>
      </c>
      <c r="H326" s="81">
        <v>0.26</v>
      </c>
      <c r="I326" s="65">
        <v>46</v>
      </c>
      <c r="J326" s="73">
        <f t="shared" si="77"/>
        <v>12</v>
      </c>
      <c r="K326" s="76">
        <f t="shared" si="78"/>
        <v>20</v>
      </c>
      <c r="L326" s="77">
        <f t="shared" si="79"/>
        <v>25</v>
      </c>
      <c r="M326" s="78">
        <f t="shared" si="80"/>
        <v>0.46</v>
      </c>
      <c r="N326" s="52">
        <f t="shared" si="72"/>
        <v>1279</v>
      </c>
      <c r="O326" s="86">
        <f t="shared" si="75"/>
        <v>221</v>
      </c>
      <c r="P326" s="87">
        <f t="shared" si="76"/>
        <v>0.14733333333333334</v>
      </c>
      <c r="Q326" s="46"/>
    </row>
    <row r="327" spans="1:17" ht="12.95" customHeight="1" x14ac:dyDescent="0.2">
      <c r="A327" s="140">
        <f t="shared" si="74"/>
        <v>0.1</v>
      </c>
      <c r="B327" s="141">
        <f t="shared" si="83"/>
        <v>500</v>
      </c>
      <c r="C327" s="35">
        <v>8970906</v>
      </c>
      <c r="D327" s="157">
        <f t="shared" si="86"/>
        <v>500</v>
      </c>
      <c r="E327" s="38"/>
      <c r="F327" s="39" t="s">
        <v>603</v>
      </c>
      <c r="G327" s="61">
        <v>20</v>
      </c>
      <c r="H327" s="81">
        <v>0.26</v>
      </c>
      <c r="I327" s="65">
        <v>10</v>
      </c>
      <c r="J327" s="73">
        <f t="shared" si="77"/>
        <v>12</v>
      </c>
      <c r="K327" s="76">
        <f t="shared" si="78"/>
        <v>20</v>
      </c>
      <c r="L327" s="77">
        <f t="shared" si="79"/>
        <v>25</v>
      </c>
      <c r="M327" s="78">
        <f t="shared" si="80"/>
        <v>0.1</v>
      </c>
      <c r="N327" s="52">
        <f t="shared" si="72"/>
        <v>537</v>
      </c>
      <c r="O327" s="86">
        <f t="shared" si="75"/>
        <v>-37</v>
      </c>
      <c r="P327" s="87">
        <f t="shared" si="76"/>
        <v>-7.3999999999999996E-2</v>
      </c>
      <c r="Q327" s="46"/>
    </row>
    <row r="328" spans="1:17" ht="12.95" customHeight="1" x14ac:dyDescent="0.2">
      <c r="A328" s="140">
        <f t="shared" si="74"/>
        <v>0.1</v>
      </c>
      <c r="B328" s="141">
        <f t="shared" si="83"/>
        <v>2400</v>
      </c>
      <c r="C328" s="35">
        <v>8970920</v>
      </c>
      <c r="D328" s="157">
        <f t="shared" si="86"/>
        <v>2400</v>
      </c>
      <c r="E328" s="38"/>
      <c r="F328" s="39" t="s">
        <v>649</v>
      </c>
      <c r="G328" s="61">
        <v>20</v>
      </c>
      <c r="H328" s="81">
        <v>0.26</v>
      </c>
      <c r="I328" s="65">
        <v>79</v>
      </c>
      <c r="J328" s="73">
        <f t="shared" si="77"/>
        <v>12</v>
      </c>
      <c r="K328" s="76">
        <f t="shared" si="78"/>
        <v>20</v>
      </c>
      <c r="L328" s="77">
        <f t="shared" si="79"/>
        <v>25</v>
      </c>
      <c r="M328" s="78">
        <f t="shared" si="80"/>
        <v>0.79</v>
      </c>
      <c r="N328" s="52">
        <f t="shared" si="72"/>
        <v>1960</v>
      </c>
      <c r="O328" s="86">
        <f t="shared" si="75"/>
        <v>440</v>
      </c>
      <c r="P328" s="87">
        <f t="shared" si="76"/>
        <v>0.18333333333333332</v>
      </c>
      <c r="Q328" s="47"/>
    </row>
    <row r="329" spans="1:17" ht="12.95" customHeight="1" x14ac:dyDescent="0.2">
      <c r="A329" s="140">
        <f t="shared" si="74"/>
        <v>0.1</v>
      </c>
      <c r="B329" s="141">
        <f t="shared" si="83"/>
        <v>2500</v>
      </c>
      <c r="C329" s="35">
        <v>8970921</v>
      </c>
      <c r="D329" s="157">
        <f t="shared" si="86"/>
        <v>2500</v>
      </c>
      <c r="E329" s="38"/>
      <c r="F329" s="39" t="s">
        <v>650</v>
      </c>
      <c r="G329" s="61">
        <v>20</v>
      </c>
      <c r="H329" s="81">
        <v>0.26</v>
      </c>
      <c r="I329" s="65">
        <v>82</v>
      </c>
      <c r="J329" s="73">
        <f t="shared" si="77"/>
        <v>12</v>
      </c>
      <c r="K329" s="76">
        <f t="shared" si="78"/>
        <v>20</v>
      </c>
      <c r="L329" s="77">
        <f t="shared" si="79"/>
        <v>25</v>
      </c>
      <c r="M329" s="78">
        <f t="shared" si="80"/>
        <v>0.82</v>
      </c>
      <c r="N329" s="52">
        <f t="shared" si="72"/>
        <v>2022</v>
      </c>
      <c r="O329" s="86">
        <f t="shared" si="75"/>
        <v>478</v>
      </c>
      <c r="P329" s="87">
        <f t="shared" si="76"/>
        <v>0.19120000000000001</v>
      </c>
      <c r="Q329" s="47"/>
    </row>
    <row r="330" spans="1:17" ht="12.95" customHeight="1" x14ac:dyDescent="0.2">
      <c r="A330" s="140">
        <f t="shared" si="74"/>
        <v>0.1</v>
      </c>
      <c r="B330" s="141">
        <f t="shared" si="83"/>
        <v>2900</v>
      </c>
      <c r="C330" s="35">
        <v>8970922</v>
      </c>
      <c r="D330" s="157">
        <f t="shared" si="86"/>
        <v>2900</v>
      </c>
      <c r="E330" s="38"/>
      <c r="F330" s="39" t="s">
        <v>651</v>
      </c>
      <c r="G330" s="61">
        <v>20</v>
      </c>
      <c r="H330" s="81">
        <v>0.26</v>
      </c>
      <c r="I330" s="65">
        <v>98</v>
      </c>
      <c r="J330" s="73">
        <f t="shared" si="77"/>
        <v>12</v>
      </c>
      <c r="K330" s="76">
        <f t="shared" si="78"/>
        <v>20</v>
      </c>
      <c r="L330" s="77">
        <f t="shared" si="79"/>
        <v>25</v>
      </c>
      <c r="M330" s="78">
        <f t="shared" si="80"/>
        <v>0.98</v>
      </c>
      <c r="N330" s="52">
        <f t="shared" si="72"/>
        <v>2352</v>
      </c>
      <c r="O330" s="86">
        <f t="shared" si="75"/>
        <v>548</v>
      </c>
      <c r="P330" s="87">
        <f t="shared" si="76"/>
        <v>0.1889655172413793</v>
      </c>
      <c r="Q330" s="46"/>
    </row>
    <row r="331" spans="1:17" ht="12.95" customHeight="1" x14ac:dyDescent="0.2">
      <c r="A331" s="140">
        <f t="shared" si="74"/>
        <v>0.1</v>
      </c>
      <c r="B331" s="141">
        <f t="shared" si="83"/>
        <v>3900</v>
      </c>
      <c r="C331" s="35">
        <v>8970923</v>
      </c>
      <c r="D331" s="157">
        <f t="shared" si="86"/>
        <v>3900</v>
      </c>
      <c r="E331" s="38"/>
      <c r="F331" s="39" t="s">
        <v>654</v>
      </c>
      <c r="G331" s="61">
        <v>20</v>
      </c>
      <c r="H331" s="81">
        <v>0.26</v>
      </c>
      <c r="I331" s="65">
        <v>135</v>
      </c>
      <c r="J331" s="73">
        <f t="shared" si="77"/>
        <v>12</v>
      </c>
      <c r="K331" s="76">
        <f t="shared" si="78"/>
        <v>20</v>
      </c>
      <c r="L331" s="77">
        <f t="shared" si="79"/>
        <v>25</v>
      </c>
      <c r="M331" s="78">
        <f t="shared" si="80"/>
        <v>1.35</v>
      </c>
      <c r="N331" s="52">
        <f t="shared" si="72"/>
        <v>3115</v>
      </c>
      <c r="O331" s="86">
        <f t="shared" si="75"/>
        <v>785</v>
      </c>
      <c r="P331" s="87">
        <f t="shared" si="76"/>
        <v>0.20128205128205129</v>
      </c>
      <c r="Q331" s="46"/>
    </row>
    <row r="332" spans="1:17" ht="12.95" customHeight="1" x14ac:dyDescent="0.2">
      <c r="A332" s="140">
        <f t="shared" si="74"/>
        <v>0.1</v>
      </c>
      <c r="B332" s="141">
        <f t="shared" si="83"/>
        <v>4700</v>
      </c>
      <c r="C332" s="35">
        <v>8970924</v>
      </c>
      <c r="D332" s="157">
        <f t="shared" si="86"/>
        <v>4700</v>
      </c>
      <c r="E332" s="38"/>
      <c r="F332" s="39" t="s">
        <v>777</v>
      </c>
      <c r="G332" s="61">
        <v>20</v>
      </c>
      <c r="H332" s="81">
        <v>0.26</v>
      </c>
      <c r="I332" s="65">
        <v>165</v>
      </c>
      <c r="J332" s="73">
        <f t="shared" si="77"/>
        <v>12</v>
      </c>
      <c r="K332" s="76">
        <f t="shared" si="78"/>
        <v>20</v>
      </c>
      <c r="L332" s="77">
        <f t="shared" si="79"/>
        <v>25</v>
      </c>
      <c r="M332" s="78">
        <f t="shared" si="80"/>
        <v>1.65</v>
      </c>
      <c r="N332" s="52">
        <f t="shared" si="72"/>
        <v>3734</v>
      </c>
      <c r="O332" s="86">
        <f t="shared" si="75"/>
        <v>966</v>
      </c>
      <c r="P332" s="87">
        <f t="shared" si="76"/>
        <v>0.20553191489361702</v>
      </c>
      <c r="Q332" s="46"/>
    </row>
    <row r="333" spans="1:17" ht="12.95" customHeight="1" x14ac:dyDescent="0.2">
      <c r="A333" s="140">
        <f t="shared" si="74"/>
        <v>0.1</v>
      </c>
      <c r="B333" s="141">
        <f t="shared" si="83"/>
        <v>5200</v>
      </c>
      <c r="C333" s="35">
        <v>8980024</v>
      </c>
      <c r="D333" s="157">
        <f t="shared" si="86"/>
        <v>5200</v>
      </c>
      <c r="E333" s="38"/>
      <c r="F333" s="39" t="s">
        <v>678</v>
      </c>
      <c r="G333" s="61">
        <v>20</v>
      </c>
      <c r="H333" s="81">
        <v>0.26</v>
      </c>
      <c r="I333" s="65">
        <v>185</v>
      </c>
      <c r="J333" s="73">
        <f t="shared" si="77"/>
        <v>12</v>
      </c>
      <c r="K333" s="76">
        <f t="shared" si="78"/>
        <v>20</v>
      </c>
      <c r="L333" s="77">
        <f t="shared" si="79"/>
        <v>25</v>
      </c>
      <c r="M333" s="78">
        <f t="shared" si="80"/>
        <v>1.85</v>
      </c>
      <c r="N333" s="52">
        <f t="shared" ref="N333:N396" si="87">CEILING(((I333*(1-H333)+J333+M333)*$N$8),1)-0</f>
        <v>4146</v>
      </c>
      <c r="O333" s="86">
        <f t="shared" si="75"/>
        <v>1054</v>
      </c>
      <c r="P333" s="87">
        <f t="shared" si="76"/>
        <v>0.2026923076923077</v>
      </c>
      <c r="Q333" s="46"/>
    </row>
    <row r="334" spans="1:17" ht="12.95" customHeight="1" x14ac:dyDescent="0.2">
      <c r="A334" s="140">
        <f t="shared" si="74"/>
        <v>0.1</v>
      </c>
      <c r="B334" s="141">
        <f t="shared" si="83"/>
        <v>16800</v>
      </c>
      <c r="C334" s="35">
        <v>8980031</v>
      </c>
      <c r="D334" s="152">
        <f t="shared" ref="D334:D395" si="88">CEILING(IF(B334&lt;10000,B334,B334*0.98),100)-100</f>
        <v>16400</v>
      </c>
      <c r="E334" s="38"/>
      <c r="F334" s="39" t="s">
        <v>624</v>
      </c>
      <c r="G334" s="61">
        <v>20</v>
      </c>
      <c r="H334" s="81">
        <v>0.26</v>
      </c>
      <c r="I334" s="65">
        <v>617</v>
      </c>
      <c r="J334" s="73">
        <f t="shared" si="77"/>
        <v>12</v>
      </c>
      <c r="K334" s="76">
        <f t="shared" si="78"/>
        <v>20</v>
      </c>
      <c r="L334" s="77">
        <f t="shared" si="79"/>
        <v>25</v>
      </c>
      <c r="M334" s="78">
        <f t="shared" si="80"/>
        <v>6.17</v>
      </c>
      <c r="N334" s="52">
        <f t="shared" si="87"/>
        <v>13056</v>
      </c>
      <c r="O334" s="86">
        <f t="shared" si="75"/>
        <v>3744</v>
      </c>
      <c r="P334" s="87">
        <f t="shared" si="76"/>
        <v>0.22285714285714286</v>
      </c>
      <c r="Q334" s="47"/>
    </row>
    <row r="335" spans="1:17" ht="12.95" customHeight="1" x14ac:dyDescent="0.2">
      <c r="A335" s="140">
        <f t="shared" si="74"/>
        <v>0.05</v>
      </c>
      <c r="B335" s="141">
        <v>32900</v>
      </c>
      <c r="C335" s="35">
        <v>8980032</v>
      </c>
      <c r="D335" s="152">
        <f t="shared" si="88"/>
        <v>32200</v>
      </c>
      <c r="E335" s="38"/>
      <c r="F335" s="39" t="s">
        <v>618</v>
      </c>
      <c r="G335" s="61" t="s">
        <v>619</v>
      </c>
      <c r="H335" s="97">
        <v>0.09</v>
      </c>
      <c r="I335" s="65">
        <v>1050</v>
      </c>
      <c r="J335" s="73">
        <f t="shared" si="77"/>
        <v>20</v>
      </c>
      <c r="K335" s="76">
        <f t="shared" si="78"/>
        <v>20</v>
      </c>
      <c r="L335" s="77">
        <f t="shared" si="79"/>
        <v>25</v>
      </c>
      <c r="M335" s="78">
        <f t="shared" si="80"/>
        <v>10.5</v>
      </c>
      <c r="N335" s="52">
        <f t="shared" si="87"/>
        <v>27115</v>
      </c>
      <c r="O335" s="86">
        <f t="shared" si="75"/>
        <v>5785</v>
      </c>
      <c r="P335" s="87">
        <f t="shared" si="76"/>
        <v>0.17583586626139819</v>
      </c>
      <c r="Q335" s="47"/>
    </row>
    <row r="336" spans="1:17" ht="12.95" customHeight="1" x14ac:dyDescent="0.2">
      <c r="A336" s="140">
        <f t="shared" si="74"/>
        <v>0.05</v>
      </c>
      <c r="B336" s="141">
        <v>61500</v>
      </c>
      <c r="C336" s="35">
        <v>8980033</v>
      </c>
      <c r="D336" s="152">
        <f t="shared" si="88"/>
        <v>60200</v>
      </c>
      <c r="E336" s="38"/>
      <c r="F336" s="39" t="s">
        <v>620</v>
      </c>
      <c r="G336" s="61" t="s">
        <v>619</v>
      </c>
      <c r="H336" s="97">
        <v>0.09</v>
      </c>
      <c r="I336" s="65">
        <v>2010</v>
      </c>
      <c r="J336" s="73">
        <f t="shared" si="77"/>
        <v>25</v>
      </c>
      <c r="K336" s="76">
        <f t="shared" si="78"/>
        <v>25</v>
      </c>
      <c r="L336" s="77">
        <f t="shared" si="79"/>
        <v>25</v>
      </c>
      <c r="M336" s="78">
        <f t="shared" si="80"/>
        <v>20.100000000000001</v>
      </c>
      <c r="N336" s="52">
        <f t="shared" si="87"/>
        <v>51541</v>
      </c>
      <c r="O336" s="86">
        <f t="shared" si="75"/>
        <v>9959</v>
      </c>
      <c r="P336" s="87">
        <f t="shared" si="76"/>
        <v>0.16193495934959348</v>
      </c>
      <c r="Q336" s="47"/>
    </row>
    <row r="337" spans="1:17" ht="12.95" customHeight="1" x14ac:dyDescent="0.2">
      <c r="A337" s="140">
        <f t="shared" si="74"/>
        <v>0.05</v>
      </c>
      <c r="B337" s="141">
        <v>19300</v>
      </c>
      <c r="C337" s="35">
        <v>8980034</v>
      </c>
      <c r="D337" s="152">
        <f t="shared" si="88"/>
        <v>18900</v>
      </c>
      <c r="E337" s="38"/>
      <c r="F337" s="39" t="s">
        <v>621</v>
      </c>
      <c r="G337" s="61" t="s">
        <v>619</v>
      </c>
      <c r="H337" s="97">
        <v>0.09</v>
      </c>
      <c r="I337" s="65">
        <v>610</v>
      </c>
      <c r="J337" s="73">
        <f t="shared" si="77"/>
        <v>20</v>
      </c>
      <c r="K337" s="76">
        <f t="shared" si="78"/>
        <v>20</v>
      </c>
      <c r="L337" s="77">
        <f t="shared" si="79"/>
        <v>25</v>
      </c>
      <c r="M337" s="78">
        <f t="shared" si="80"/>
        <v>6.1</v>
      </c>
      <c r="N337" s="52">
        <f t="shared" si="87"/>
        <v>15983</v>
      </c>
      <c r="O337" s="86">
        <f t="shared" si="75"/>
        <v>3317</v>
      </c>
      <c r="P337" s="87">
        <f t="shared" si="76"/>
        <v>0.17186528497409326</v>
      </c>
      <c r="Q337" s="47"/>
    </row>
    <row r="338" spans="1:17" ht="12.95" customHeight="1" x14ac:dyDescent="0.2">
      <c r="A338" s="140">
        <f t="shared" si="74"/>
        <v>0.05</v>
      </c>
      <c r="B338" s="141">
        <v>24900</v>
      </c>
      <c r="C338" s="35">
        <v>8980035</v>
      </c>
      <c r="D338" s="152">
        <f t="shared" si="88"/>
        <v>24400</v>
      </c>
      <c r="E338" s="38"/>
      <c r="F338" s="39" t="s">
        <v>622</v>
      </c>
      <c r="G338" s="61" t="s">
        <v>619</v>
      </c>
      <c r="H338" s="97">
        <v>0.09</v>
      </c>
      <c r="I338" s="65">
        <v>800</v>
      </c>
      <c r="J338" s="73">
        <f t="shared" si="77"/>
        <v>20</v>
      </c>
      <c r="K338" s="76">
        <f t="shared" si="78"/>
        <v>20</v>
      </c>
      <c r="L338" s="77">
        <f t="shared" si="79"/>
        <v>25</v>
      </c>
      <c r="M338" s="78">
        <f t="shared" si="80"/>
        <v>8</v>
      </c>
      <c r="N338" s="52">
        <f t="shared" si="87"/>
        <v>20790</v>
      </c>
      <c r="O338" s="86">
        <f t="shared" si="75"/>
        <v>4110</v>
      </c>
      <c r="P338" s="87">
        <f t="shared" si="76"/>
        <v>0.16506024096385541</v>
      </c>
      <c r="Q338" s="47"/>
    </row>
    <row r="339" spans="1:17" ht="12.95" customHeight="1" x14ac:dyDescent="0.2">
      <c r="A339" s="140">
        <f t="shared" si="74"/>
        <v>0.05</v>
      </c>
      <c r="B339" s="146" t="s">
        <v>907</v>
      </c>
      <c r="C339" s="35">
        <v>8980036</v>
      </c>
      <c r="D339" s="159" t="s">
        <v>907</v>
      </c>
      <c r="E339" s="38"/>
      <c r="F339" s="39" t="s">
        <v>623</v>
      </c>
      <c r="G339" s="61"/>
      <c r="H339" s="81"/>
      <c r="I339" s="65"/>
      <c r="J339" s="73"/>
      <c r="K339" s="76"/>
      <c r="L339" s="77"/>
      <c r="M339" s="78"/>
      <c r="N339" s="52"/>
      <c r="O339" s="86"/>
      <c r="P339" s="87"/>
      <c r="Q339" s="47"/>
    </row>
    <row r="340" spans="1:17" ht="12.95" customHeight="1" x14ac:dyDescent="0.2">
      <c r="A340" s="140">
        <f t="shared" si="74"/>
        <v>0.1</v>
      </c>
      <c r="B340" s="141">
        <f t="shared" ref="B340:B371" si="89">CEILING(((I340+J340+M340)*$B$4),100)-100</f>
        <v>700</v>
      </c>
      <c r="C340" s="35">
        <v>8980071</v>
      </c>
      <c r="D340" s="157">
        <f t="shared" ref="D340:D351" si="90">B340</f>
        <v>700</v>
      </c>
      <c r="E340" s="38"/>
      <c r="F340" s="39" t="s">
        <v>866</v>
      </c>
      <c r="G340" s="61">
        <v>20</v>
      </c>
      <c r="H340" s="81">
        <v>0.26</v>
      </c>
      <c r="I340" s="65">
        <v>18</v>
      </c>
      <c r="J340" s="73">
        <f t="shared" si="77"/>
        <v>12</v>
      </c>
      <c r="K340" s="76">
        <f t="shared" si="78"/>
        <v>20</v>
      </c>
      <c r="L340" s="77">
        <f t="shared" si="79"/>
        <v>25</v>
      </c>
      <c r="M340" s="78">
        <f t="shared" si="80"/>
        <v>0.18</v>
      </c>
      <c r="N340" s="52">
        <f t="shared" si="87"/>
        <v>702</v>
      </c>
      <c r="O340" s="86">
        <f t="shared" si="75"/>
        <v>-2</v>
      </c>
      <c r="P340" s="87">
        <f t="shared" si="76"/>
        <v>-2.8571428571428571E-3</v>
      </c>
      <c r="Q340" s="47"/>
    </row>
    <row r="341" spans="1:17" ht="12.95" customHeight="1" x14ac:dyDescent="0.2">
      <c r="A341" s="140">
        <f t="shared" si="74"/>
        <v>0.1</v>
      </c>
      <c r="B341" s="141">
        <f t="shared" si="89"/>
        <v>2000</v>
      </c>
      <c r="C341" s="35">
        <v>8980073</v>
      </c>
      <c r="D341" s="157">
        <f t="shared" si="90"/>
        <v>2000</v>
      </c>
      <c r="E341" s="38"/>
      <c r="F341" s="39" t="s">
        <v>867</v>
      </c>
      <c r="G341" s="61">
        <v>20</v>
      </c>
      <c r="H341" s="81">
        <v>0.26</v>
      </c>
      <c r="I341" s="65">
        <v>65</v>
      </c>
      <c r="J341" s="73">
        <f t="shared" si="77"/>
        <v>12</v>
      </c>
      <c r="K341" s="76">
        <f t="shared" si="78"/>
        <v>20</v>
      </c>
      <c r="L341" s="77">
        <f t="shared" si="79"/>
        <v>25</v>
      </c>
      <c r="M341" s="78">
        <f t="shared" si="80"/>
        <v>0.65</v>
      </c>
      <c r="N341" s="52">
        <f t="shared" si="87"/>
        <v>1671</v>
      </c>
      <c r="O341" s="86">
        <f t="shared" si="75"/>
        <v>329</v>
      </c>
      <c r="P341" s="87">
        <f t="shared" si="76"/>
        <v>0.16450000000000001</v>
      </c>
      <c r="Q341" s="47"/>
    </row>
    <row r="342" spans="1:17" ht="12.95" customHeight="1" x14ac:dyDescent="0.2">
      <c r="A342" s="140">
        <f t="shared" ref="A342:A405" si="91">IF(H342&lt;19%,0.05,0.1)</f>
        <v>0.1</v>
      </c>
      <c r="B342" s="141">
        <f t="shared" si="89"/>
        <v>2100</v>
      </c>
      <c r="C342" s="35">
        <v>8980074</v>
      </c>
      <c r="D342" s="157">
        <f t="shared" si="90"/>
        <v>2100</v>
      </c>
      <c r="E342" s="38"/>
      <c r="F342" s="39" t="s">
        <v>868</v>
      </c>
      <c r="G342" s="61">
        <v>20</v>
      </c>
      <c r="H342" s="81">
        <v>0.26</v>
      </c>
      <c r="I342" s="65">
        <v>70</v>
      </c>
      <c r="J342" s="73">
        <f t="shared" si="77"/>
        <v>12</v>
      </c>
      <c r="K342" s="76">
        <f t="shared" si="78"/>
        <v>20</v>
      </c>
      <c r="L342" s="77">
        <f t="shared" si="79"/>
        <v>25</v>
      </c>
      <c r="M342" s="78">
        <f t="shared" si="80"/>
        <v>0.7</v>
      </c>
      <c r="N342" s="52">
        <f t="shared" si="87"/>
        <v>1774</v>
      </c>
      <c r="O342" s="86">
        <f t="shared" si="75"/>
        <v>326</v>
      </c>
      <c r="P342" s="87">
        <f t="shared" si="76"/>
        <v>0.15523809523809523</v>
      </c>
      <c r="Q342" s="47"/>
    </row>
    <row r="343" spans="1:17" ht="12.95" customHeight="1" x14ac:dyDescent="0.2">
      <c r="A343" s="140">
        <f t="shared" si="91"/>
        <v>0.1</v>
      </c>
      <c r="B343" s="141">
        <f t="shared" si="89"/>
        <v>2000</v>
      </c>
      <c r="C343" s="35">
        <v>8980075</v>
      </c>
      <c r="D343" s="157">
        <f t="shared" si="90"/>
        <v>2000</v>
      </c>
      <c r="E343" s="38"/>
      <c r="F343" s="39" t="s">
        <v>869</v>
      </c>
      <c r="G343" s="61">
        <v>20</v>
      </c>
      <c r="H343" s="81">
        <v>0.26</v>
      </c>
      <c r="I343" s="65">
        <v>65</v>
      </c>
      <c r="J343" s="73">
        <f t="shared" si="77"/>
        <v>12</v>
      </c>
      <c r="K343" s="76">
        <f t="shared" si="78"/>
        <v>20</v>
      </c>
      <c r="L343" s="77">
        <f t="shared" si="79"/>
        <v>25</v>
      </c>
      <c r="M343" s="78">
        <f t="shared" si="80"/>
        <v>0.65</v>
      </c>
      <c r="N343" s="52">
        <f t="shared" si="87"/>
        <v>1671</v>
      </c>
      <c r="O343" s="86">
        <f t="shared" ref="O343:O406" si="92">B343-N343</f>
        <v>329</v>
      </c>
      <c r="P343" s="87">
        <f t="shared" ref="P343:P406" si="93">O343/B343</f>
        <v>0.16450000000000001</v>
      </c>
      <c r="Q343" s="47"/>
    </row>
    <row r="344" spans="1:17" ht="12.95" customHeight="1" x14ac:dyDescent="0.2">
      <c r="A344" s="140">
        <f t="shared" si="91"/>
        <v>0.1</v>
      </c>
      <c r="B344" s="141">
        <f t="shared" si="89"/>
        <v>9100</v>
      </c>
      <c r="C344" s="35">
        <v>8980125</v>
      </c>
      <c r="D344" s="157">
        <f t="shared" si="90"/>
        <v>9100</v>
      </c>
      <c r="E344" s="38"/>
      <c r="F344" s="39" t="s">
        <v>196</v>
      </c>
      <c r="G344" s="61">
        <v>20</v>
      </c>
      <c r="H344" s="81">
        <v>0.26</v>
      </c>
      <c r="I344" s="65">
        <v>329</v>
      </c>
      <c r="J344" s="73">
        <f t="shared" ref="J344:J407" si="94">IF(I344*(1-H344)&lt;500,$M$2,K344)</f>
        <v>12</v>
      </c>
      <c r="K344" s="76">
        <f t="shared" ref="K344:K407" si="95">IF(I344*(1-H344)&lt;1000,$M$3,L344)</f>
        <v>20</v>
      </c>
      <c r="L344" s="77">
        <f t="shared" ref="L344:L407" si="96">IF(I344*(1-H344)&lt;3000,$M$4,0)</f>
        <v>25</v>
      </c>
      <c r="M344" s="78">
        <f t="shared" ref="M344:M407" si="97">IF(J344&gt;0,(I344/100),(25+I344/200))</f>
        <v>3.29</v>
      </c>
      <c r="N344" s="52">
        <f t="shared" si="87"/>
        <v>7116</v>
      </c>
      <c r="O344" s="86">
        <f t="shared" si="92"/>
        <v>1984</v>
      </c>
      <c r="P344" s="87">
        <f t="shared" si="93"/>
        <v>0.21802197802197804</v>
      </c>
      <c r="Q344" s="47"/>
    </row>
    <row r="345" spans="1:17" ht="12.95" customHeight="1" x14ac:dyDescent="0.2">
      <c r="A345" s="140">
        <f t="shared" si="91"/>
        <v>0.1</v>
      </c>
      <c r="B345" s="141">
        <f t="shared" si="89"/>
        <v>1500</v>
      </c>
      <c r="C345" s="35">
        <v>8980131</v>
      </c>
      <c r="D345" s="157">
        <f t="shared" si="90"/>
        <v>1500</v>
      </c>
      <c r="E345" s="38"/>
      <c r="F345" s="39" t="s">
        <v>457</v>
      </c>
      <c r="G345" s="61">
        <v>20</v>
      </c>
      <c r="H345" s="81">
        <v>0.26</v>
      </c>
      <c r="I345" s="65">
        <v>45</v>
      </c>
      <c r="J345" s="73">
        <f t="shared" si="94"/>
        <v>12</v>
      </c>
      <c r="K345" s="76">
        <f t="shared" si="95"/>
        <v>20</v>
      </c>
      <c r="L345" s="77">
        <f t="shared" si="96"/>
        <v>25</v>
      </c>
      <c r="M345" s="78">
        <f t="shared" si="97"/>
        <v>0.45</v>
      </c>
      <c r="N345" s="52">
        <f t="shared" si="87"/>
        <v>1259</v>
      </c>
      <c r="O345" s="86">
        <f t="shared" si="92"/>
        <v>241</v>
      </c>
      <c r="P345" s="87">
        <f t="shared" si="93"/>
        <v>0.16066666666666668</v>
      </c>
      <c r="Q345" s="47"/>
    </row>
    <row r="346" spans="1:17" ht="12.95" customHeight="1" x14ac:dyDescent="0.2">
      <c r="A346" s="140">
        <f t="shared" si="91"/>
        <v>0.1</v>
      </c>
      <c r="B346" s="141">
        <f>CEILING(((I346+J346+M346)*$B$4),100)</f>
        <v>700</v>
      </c>
      <c r="C346" s="35">
        <v>8980133</v>
      </c>
      <c r="D346" s="157">
        <f t="shared" si="90"/>
        <v>700</v>
      </c>
      <c r="E346" s="38"/>
      <c r="F346" s="39" t="s">
        <v>453</v>
      </c>
      <c r="G346" s="61">
        <v>20</v>
      </c>
      <c r="H346" s="81">
        <v>0.26</v>
      </c>
      <c r="I346" s="65">
        <v>14</v>
      </c>
      <c r="J346" s="73">
        <f t="shared" si="94"/>
        <v>12</v>
      </c>
      <c r="K346" s="76">
        <f t="shared" si="95"/>
        <v>20</v>
      </c>
      <c r="L346" s="77">
        <f t="shared" si="96"/>
        <v>25</v>
      </c>
      <c r="M346" s="78">
        <f t="shared" si="97"/>
        <v>0.14000000000000001</v>
      </c>
      <c r="N346" s="52">
        <f t="shared" si="87"/>
        <v>619</v>
      </c>
      <c r="O346" s="86">
        <f t="shared" si="92"/>
        <v>81</v>
      </c>
      <c r="P346" s="87">
        <f t="shared" si="93"/>
        <v>0.11571428571428571</v>
      </c>
      <c r="Q346" s="47"/>
    </row>
    <row r="347" spans="1:17" ht="12.95" customHeight="1" x14ac:dyDescent="0.2">
      <c r="A347" s="140">
        <f t="shared" si="91"/>
        <v>0.1</v>
      </c>
      <c r="B347" s="141">
        <f>CEILING(((I347+J347+M347)*$B$4),100)</f>
        <v>700</v>
      </c>
      <c r="C347" s="35">
        <v>8980135</v>
      </c>
      <c r="D347" s="157">
        <f t="shared" si="90"/>
        <v>700</v>
      </c>
      <c r="E347" s="38"/>
      <c r="F347" s="39" t="s">
        <v>454</v>
      </c>
      <c r="G347" s="61">
        <v>20</v>
      </c>
      <c r="H347" s="81">
        <v>0.26</v>
      </c>
      <c r="I347" s="65">
        <v>14</v>
      </c>
      <c r="J347" s="73">
        <f t="shared" si="94"/>
        <v>12</v>
      </c>
      <c r="K347" s="76">
        <f t="shared" si="95"/>
        <v>20</v>
      </c>
      <c r="L347" s="77">
        <f t="shared" si="96"/>
        <v>25</v>
      </c>
      <c r="M347" s="78">
        <f t="shared" si="97"/>
        <v>0.14000000000000001</v>
      </c>
      <c r="N347" s="52">
        <f t="shared" si="87"/>
        <v>619</v>
      </c>
      <c r="O347" s="86">
        <f t="shared" si="92"/>
        <v>81</v>
      </c>
      <c r="P347" s="87">
        <f t="shared" si="93"/>
        <v>0.11571428571428571</v>
      </c>
      <c r="Q347" s="47"/>
    </row>
    <row r="348" spans="1:17" ht="12.95" customHeight="1" x14ac:dyDescent="0.2">
      <c r="A348" s="140">
        <f t="shared" si="91"/>
        <v>0.1</v>
      </c>
      <c r="B348" s="141">
        <f>CEILING(((I348+J348+M348)*$B$4),100)</f>
        <v>700</v>
      </c>
      <c r="C348" s="35">
        <v>8980136</v>
      </c>
      <c r="D348" s="157">
        <f t="shared" si="90"/>
        <v>700</v>
      </c>
      <c r="E348" s="38"/>
      <c r="F348" s="39" t="s">
        <v>455</v>
      </c>
      <c r="G348" s="61">
        <v>20</v>
      </c>
      <c r="H348" s="81">
        <v>0.26</v>
      </c>
      <c r="I348" s="65">
        <v>14</v>
      </c>
      <c r="J348" s="73">
        <f t="shared" si="94"/>
        <v>12</v>
      </c>
      <c r="K348" s="76">
        <f t="shared" si="95"/>
        <v>20</v>
      </c>
      <c r="L348" s="77">
        <f t="shared" si="96"/>
        <v>25</v>
      </c>
      <c r="M348" s="78">
        <f t="shared" si="97"/>
        <v>0.14000000000000001</v>
      </c>
      <c r="N348" s="52">
        <f t="shared" si="87"/>
        <v>619</v>
      </c>
      <c r="O348" s="86">
        <f t="shared" si="92"/>
        <v>81</v>
      </c>
      <c r="P348" s="87">
        <f t="shared" si="93"/>
        <v>0.11571428571428571</v>
      </c>
      <c r="Q348" s="47"/>
    </row>
    <row r="349" spans="1:17" ht="12.95" customHeight="1" x14ac:dyDescent="0.2">
      <c r="A349" s="140">
        <f t="shared" si="91"/>
        <v>0.1</v>
      </c>
      <c r="B349" s="141">
        <f>CEILING(((I349+J349+M349)*$B$4),100)</f>
        <v>700</v>
      </c>
      <c r="C349" s="35">
        <v>8980137</v>
      </c>
      <c r="D349" s="157">
        <f t="shared" si="90"/>
        <v>700</v>
      </c>
      <c r="E349" s="38"/>
      <c r="F349" s="39" t="s">
        <v>456</v>
      </c>
      <c r="G349" s="61">
        <v>20</v>
      </c>
      <c r="H349" s="81">
        <v>0.26</v>
      </c>
      <c r="I349" s="65">
        <v>14</v>
      </c>
      <c r="J349" s="73">
        <f t="shared" si="94"/>
        <v>12</v>
      </c>
      <c r="K349" s="76">
        <f t="shared" si="95"/>
        <v>20</v>
      </c>
      <c r="L349" s="77">
        <f t="shared" si="96"/>
        <v>25</v>
      </c>
      <c r="M349" s="78">
        <f t="shared" si="97"/>
        <v>0.14000000000000001</v>
      </c>
      <c r="N349" s="52">
        <f t="shared" si="87"/>
        <v>619</v>
      </c>
      <c r="O349" s="86">
        <f t="shared" si="92"/>
        <v>81</v>
      </c>
      <c r="P349" s="87">
        <f t="shared" si="93"/>
        <v>0.11571428571428571</v>
      </c>
      <c r="Q349" s="47"/>
    </row>
    <row r="350" spans="1:17" ht="12.95" customHeight="1" x14ac:dyDescent="0.2">
      <c r="A350" s="140">
        <f t="shared" si="91"/>
        <v>0.1</v>
      </c>
      <c r="B350" s="141">
        <f t="shared" si="89"/>
        <v>7500</v>
      </c>
      <c r="C350" s="35">
        <v>8980142</v>
      </c>
      <c r="D350" s="157">
        <f t="shared" si="90"/>
        <v>7500</v>
      </c>
      <c r="E350" s="38"/>
      <c r="F350" s="39" t="s">
        <v>0</v>
      </c>
      <c r="G350" s="61">
        <v>20</v>
      </c>
      <c r="H350" s="81">
        <v>0.26</v>
      </c>
      <c r="I350" s="65">
        <v>270</v>
      </c>
      <c r="J350" s="73">
        <f t="shared" si="94"/>
        <v>12</v>
      </c>
      <c r="K350" s="76">
        <f t="shared" si="95"/>
        <v>20</v>
      </c>
      <c r="L350" s="77">
        <f t="shared" si="96"/>
        <v>25</v>
      </c>
      <c r="M350" s="78">
        <f t="shared" si="97"/>
        <v>2.7</v>
      </c>
      <c r="N350" s="52">
        <f t="shared" si="87"/>
        <v>5899</v>
      </c>
      <c r="O350" s="86">
        <f t="shared" si="92"/>
        <v>1601</v>
      </c>
      <c r="P350" s="87">
        <f t="shared" si="93"/>
        <v>0.21346666666666667</v>
      </c>
      <c r="Q350" s="47"/>
    </row>
    <row r="351" spans="1:17" ht="12.95" customHeight="1" x14ac:dyDescent="0.2">
      <c r="A351" s="140">
        <f t="shared" si="91"/>
        <v>0.1</v>
      </c>
      <c r="B351" s="141">
        <f t="shared" si="89"/>
        <v>8400</v>
      </c>
      <c r="C351" s="35">
        <v>8980700</v>
      </c>
      <c r="D351" s="157">
        <f t="shared" si="90"/>
        <v>8400</v>
      </c>
      <c r="E351" s="38"/>
      <c r="F351" s="39" t="s">
        <v>528</v>
      </c>
      <c r="G351" s="61">
        <v>20</v>
      </c>
      <c r="H351" s="81">
        <v>0.26</v>
      </c>
      <c r="I351" s="65">
        <v>305</v>
      </c>
      <c r="J351" s="73">
        <f t="shared" si="94"/>
        <v>12</v>
      </c>
      <c r="K351" s="76">
        <f t="shared" si="95"/>
        <v>20</v>
      </c>
      <c r="L351" s="77">
        <f t="shared" si="96"/>
        <v>25</v>
      </c>
      <c r="M351" s="78">
        <f t="shared" si="97"/>
        <v>3.05</v>
      </c>
      <c r="N351" s="52">
        <f t="shared" si="87"/>
        <v>6621</v>
      </c>
      <c r="O351" s="86">
        <f t="shared" si="92"/>
        <v>1779</v>
      </c>
      <c r="P351" s="87">
        <f t="shared" si="93"/>
        <v>0.2117857142857143</v>
      </c>
      <c r="Q351" s="47"/>
    </row>
    <row r="352" spans="1:17" ht="12.95" customHeight="1" x14ac:dyDescent="0.2">
      <c r="A352" s="140">
        <f t="shared" si="91"/>
        <v>0.1</v>
      </c>
      <c r="B352" s="141">
        <f t="shared" si="89"/>
        <v>13200</v>
      </c>
      <c r="C352" s="35">
        <v>8980701</v>
      </c>
      <c r="D352" s="152">
        <f t="shared" si="88"/>
        <v>12900</v>
      </c>
      <c r="E352" s="38"/>
      <c r="F352" s="39" t="s">
        <v>667</v>
      </c>
      <c r="G352" s="61">
        <v>20</v>
      </c>
      <c r="H352" s="81">
        <v>0.26</v>
      </c>
      <c r="I352" s="65">
        <v>485</v>
      </c>
      <c r="J352" s="73">
        <f t="shared" si="94"/>
        <v>12</v>
      </c>
      <c r="K352" s="76">
        <f t="shared" si="95"/>
        <v>20</v>
      </c>
      <c r="L352" s="77">
        <f t="shared" si="96"/>
        <v>25</v>
      </c>
      <c r="M352" s="78">
        <f t="shared" si="97"/>
        <v>4.8499999999999996</v>
      </c>
      <c r="N352" s="52">
        <f t="shared" si="87"/>
        <v>10334</v>
      </c>
      <c r="O352" s="86">
        <f t="shared" si="92"/>
        <v>2866</v>
      </c>
      <c r="P352" s="87">
        <f t="shared" si="93"/>
        <v>0.21712121212121213</v>
      </c>
      <c r="Q352" s="47"/>
    </row>
    <row r="353" spans="1:17" ht="12.95" customHeight="1" x14ac:dyDescent="0.2">
      <c r="A353" s="140">
        <f t="shared" si="91"/>
        <v>0.1</v>
      </c>
      <c r="B353" s="141">
        <f t="shared" si="89"/>
        <v>8700</v>
      </c>
      <c r="C353" s="35">
        <v>8980703</v>
      </c>
      <c r="D353" s="157">
        <f t="shared" ref="D353:D354" si="98">B353</f>
        <v>8700</v>
      </c>
      <c r="E353" s="38"/>
      <c r="F353" s="39" t="s">
        <v>529</v>
      </c>
      <c r="G353" s="61">
        <v>20</v>
      </c>
      <c r="H353" s="81">
        <v>0.26</v>
      </c>
      <c r="I353" s="65">
        <v>315</v>
      </c>
      <c r="J353" s="73">
        <f t="shared" si="94"/>
        <v>12</v>
      </c>
      <c r="K353" s="76">
        <f t="shared" si="95"/>
        <v>20</v>
      </c>
      <c r="L353" s="77">
        <f t="shared" si="96"/>
        <v>25</v>
      </c>
      <c r="M353" s="78">
        <f t="shared" si="97"/>
        <v>3.15</v>
      </c>
      <c r="N353" s="52">
        <f t="shared" si="87"/>
        <v>6827</v>
      </c>
      <c r="O353" s="86">
        <f t="shared" si="92"/>
        <v>1873</v>
      </c>
      <c r="P353" s="87">
        <f t="shared" si="93"/>
        <v>0.21528735632183907</v>
      </c>
      <c r="Q353" s="47"/>
    </row>
    <row r="354" spans="1:17" ht="12.95" customHeight="1" x14ac:dyDescent="0.2">
      <c r="A354" s="140">
        <f t="shared" si="91"/>
        <v>0.1</v>
      </c>
      <c r="B354" s="141">
        <f t="shared" si="89"/>
        <v>8700</v>
      </c>
      <c r="C354" s="35">
        <v>8980704</v>
      </c>
      <c r="D354" s="157">
        <f t="shared" si="98"/>
        <v>8700</v>
      </c>
      <c r="E354" s="38"/>
      <c r="F354" s="39" t="s">
        <v>550</v>
      </c>
      <c r="G354" s="61">
        <v>20</v>
      </c>
      <c r="H354" s="81">
        <v>0.26</v>
      </c>
      <c r="I354" s="65">
        <v>315</v>
      </c>
      <c r="J354" s="73">
        <f t="shared" si="94"/>
        <v>12</v>
      </c>
      <c r="K354" s="76">
        <f t="shared" si="95"/>
        <v>20</v>
      </c>
      <c r="L354" s="77">
        <f t="shared" si="96"/>
        <v>25</v>
      </c>
      <c r="M354" s="78">
        <f t="shared" si="97"/>
        <v>3.15</v>
      </c>
      <c r="N354" s="52">
        <f t="shared" si="87"/>
        <v>6827</v>
      </c>
      <c r="O354" s="86">
        <f t="shared" si="92"/>
        <v>1873</v>
      </c>
      <c r="P354" s="87">
        <f t="shared" si="93"/>
        <v>0.21528735632183907</v>
      </c>
      <c r="Q354" s="47"/>
    </row>
    <row r="355" spans="1:17" ht="12.95" customHeight="1" x14ac:dyDescent="0.2">
      <c r="A355" s="140">
        <f t="shared" si="91"/>
        <v>0.1</v>
      </c>
      <c r="B355" s="141">
        <f t="shared" si="89"/>
        <v>15500</v>
      </c>
      <c r="C355" s="35">
        <v>8980705</v>
      </c>
      <c r="D355" s="152">
        <f t="shared" si="88"/>
        <v>15100</v>
      </c>
      <c r="E355" s="189" t="s">
        <v>668</v>
      </c>
      <c r="F355" s="186"/>
      <c r="G355" s="61">
        <v>20</v>
      </c>
      <c r="H355" s="81">
        <v>0.26</v>
      </c>
      <c r="I355" s="65">
        <v>570</v>
      </c>
      <c r="J355" s="73">
        <f t="shared" si="94"/>
        <v>12</v>
      </c>
      <c r="K355" s="76">
        <f t="shared" si="95"/>
        <v>20</v>
      </c>
      <c r="L355" s="77">
        <f t="shared" si="96"/>
        <v>25</v>
      </c>
      <c r="M355" s="78">
        <f t="shared" si="97"/>
        <v>5.7</v>
      </c>
      <c r="N355" s="52">
        <f t="shared" si="87"/>
        <v>12087</v>
      </c>
      <c r="O355" s="86">
        <f t="shared" si="92"/>
        <v>3413</v>
      </c>
      <c r="P355" s="87">
        <f t="shared" si="93"/>
        <v>0.22019354838709679</v>
      </c>
      <c r="Q355" s="47"/>
    </row>
    <row r="356" spans="1:17" ht="12.95" customHeight="1" x14ac:dyDescent="0.2">
      <c r="A356" s="140">
        <f t="shared" si="91"/>
        <v>0.1</v>
      </c>
      <c r="B356" s="141">
        <f t="shared" si="89"/>
        <v>23400</v>
      </c>
      <c r="C356" s="35">
        <v>8980750</v>
      </c>
      <c r="D356" s="152">
        <f t="shared" si="88"/>
        <v>22900</v>
      </c>
      <c r="E356" s="38"/>
      <c r="F356" s="39" t="s">
        <v>243</v>
      </c>
      <c r="G356" s="61">
        <v>20</v>
      </c>
      <c r="H356" s="81">
        <v>0.26</v>
      </c>
      <c r="I356" s="65">
        <v>855</v>
      </c>
      <c r="J356" s="73">
        <f t="shared" si="94"/>
        <v>20</v>
      </c>
      <c r="K356" s="76">
        <f t="shared" si="95"/>
        <v>20</v>
      </c>
      <c r="L356" s="77">
        <f t="shared" si="96"/>
        <v>25</v>
      </c>
      <c r="M356" s="78">
        <f t="shared" si="97"/>
        <v>8.5500000000000007</v>
      </c>
      <c r="N356" s="52">
        <f t="shared" si="87"/>
        <v>18185</v>
      </c>
      <c r="O356" s="86">
        <f t="shared" si="92"/>
        <v>5215</v>
      </c>
      <c r="P356" s="87">
        <f t="shared" si="93"/>
        <v>0.22286324786324788</v>
      </c>
      <c r="Q356" s="47"/>
    </row>
    <row r="357" spans="1:17" ht="12.95" customHeight="1" x14ac:dyDescent="0.2">
      <c r="A357" s="140">
        <f t="shared" si="91"/>
        <v>0.1</v>
      </c>
      <c r="B357" s="141">
        <f t="shared" si="89"/>
        <v>10600</v>
      </c>
      <c r="C357" s="35">
        <v>8980771</v>
      </c>
      <c r="D357" s="152">
        <f t="shared" si="88"/>
        <v>10300</v>
      </c>
      <c r="E357" s="38"/>
      <c r="F357" s="39" t="s">
        <v>195</v>
      </c>
      <c r="G357" s="61">
        <v>20</v>
      </c>
      <c r="H357" s="81">
        <v>0.26</v>
      </c>
      <c r="I357" s="65">
        <v>386</v>
      </c>
      <c r="J357" s="73">
        <f t="shared" si="94"/>
        <v>12</v>
      </c>
      <c r="K357" s="76">
        <f t="shared" si="95"/>
        <v>20</v>
      </c>
      <c r="L357" s="77">
        <f t="shared" si="96"/>
        <v>25</v>
      </c>
      <c r="M357" s="78">
        <f t="shared" si="97"/>
        <v>3.86</v>
      </c>
      <c r="N357" s="52">
        <f t="shared" si="87"/>
        <v>8292</v>
      </c>
      <c r="O357" s="86">
        <f t="shared" si="92"/>
        <v>2308</v>
      </c>
      <c r="P357" s="87">
        <f t="shared" si="93"/>
        <v>0.21773584905660379</v>
      </c>
      <c r="Q357" s="47"/>
    </row>
    <row r="358" spans="1:17" ht="12.95" customHeight="1" x14ac:dyDescent="0.2">
      <c r="A358" s="140">
        <f t="shared" si="91"/>
        <v>0.1</v>
      </c>
      <c r="B358" s="141">
        <f t="shared" si="89"/>
        <v>11100</v>
      </c>
      <c r="C358" s="35">
        <v>8980772</v>
      </c>
      <c r="D358" s="152">
        <f t="shared" si="88"/>
        <v>10800</v>
      </c>
      <c r="E358" s="38"/>
      <c r="F358" s="39" t="s">
        <v>594</v>
      </c>
      <c r="G358" s="61">
        <v>20</v>
      </c>
      <c r="H358" s="81">
        <v>0.26</v>
      </c>
      <c r="I358" s="65">
        <v>406</v>
      </c>
      <c r="J358" s="73">
        <f t="shared" si="94"/>
        <v>12</v>
      </c>
      <c r="K358" s="76">
        <f t="shared" si="95"/>
        <v>20</v>
      </c>
      <c r="L358" s="77">
        <f t="shared" si="96"/>
        <v>25</v>
      </c>
      <c r="M358" s="78">
        <f t="shared" si="97"/>
        <v>4.0599999999999996</v>
      </c>
      <c r="N358" s="52">
        <f t="shared" si="87"/>
        <v>8704</v>
      </c>
      <c r="O358" s="86">
        <f t="shared" si="92"/>
        <v>2396</v>
      </c>
      <c r="P358" s="87">
        <f t="shared" si="93"/>
        <v>0.21585585585585584</v>
      </c>
      <c r="Q358" s="47"/>
    </row>
    <row r="359" spans="1:17" ht="12.95" customHeight="1" x14ac:dyDescent="0.2">
      <c r="A359" s="140">
        <f t="shared" si="91"/>
        <v>0.1</v>
      </c>
      <c r="B359" s="141">
        <f t="shared" si="89"/>
        <v>12700</v>
      </c>
      <c r="C359" s="35">
        <v>8980773</v>
      </c>
      <c r="D359" s="152">
        <f t="shared" si="88"/>
        <v>12400</v>
      </c>
      <c r="E359" s="38"/>
      <c r="F359" s="39" t="s">
        <v>595</v>
      </c>
      <c r="G359" s="61">
        <v>20</v>
      </c>
      <c r="H359" s="81">
        <v>0.26</v>
      </c>
      <c r="I359" s="65">
        <v>463</v>
      </c>
      <c r="J359" s="73">
        <f t="shared" si="94"/>
        <v>12</v>
      </c>
      <c r="K359" s="76">
        <f t="shared" si="95"/>
        <v>20</v>
      </c>
      <c r="L359" s="77">
        <f t="shared" si="96"/>
        <v>25</v>
      </c>
      <c r="M359" s="78">
        <f t="shared" si="97"/>
        <v>4.63</v>
      </c>
      <c r="N359" s="52">
        <f t="shared" si="87"/>
        <v>9880</v>
      </c>
      <c r="O359" s="86">
        <f t="shared" si="92"/>
        <v>2820</v>
      </c>
      <c r="P359" s="87">
        <f t="shared" si="93"/>
        <v>0.2220472440944882</v>
      </c>
      <c r="Q359" s="47"/>
    </row>
    <row r="360" spans="1:17" ht="12.95" customHeight="1" x14ac:dyDescent="0.2">
      <c r="A360" s="140">
        <f t="shared" si="91"/>
        <v>0.1</v>
      </c>
      <c r="B360" s="141">
        <v>47400</v>
      </c>
      <c r="C360" s="35">
        <v>8981002</v>
      </c>
      <c r="D360" s="152">
        <f t="shared" si="88"/>
        <v>46400</v>
      </c>
      <c r="E360" s="38"/>
      <c r="F360" s="39" t="s">
        <v>747</v>
      </c>
      <c r="G360" s="61">
        <v>33</v>
      </c>
      <c r="H360" s="81">
        <v>0.19</v>
      </c>
      <c r="I360" s="65">
        <v>1542</v>
      </c>
      <c r="J360" s="73">
        <f t="shared" si="94"/>
        <v>25</v>
      </c>
      <c r="K360" s="76">
        <f t="shared" si="95"/>
        <v>25</v>
      </c>
      <c r="L360" s="77">
        <f t="shared" si="96"/>
        <v>25</v>
      </c>
      <c r="M360" s="78">
        <f t="shared" si="97"/>
        <v>15.42</v>
      </c>
      <c r="N360" s="52">
        <f t="shared" si="87"/>
        <v>35460</v>
      </c>
      <c r="O360" s="86">
        <f t="shared" si="92"/>
        <v>11940</v>
      </c>
      <c r="P360" s="87">
        <f t="shared" si="93"/>
        <v>0.2518987341772152</v>
      </c>
      <c r="Q360" s="46"/>
    </row>
    <row r="361" spans="1:17" ht="12.95" customHeight="1" x14ac:dyDescent="0.2">
      <c r="A361" s="140">
        <f t="shared" si="91"/>
        <v>0.1</v>
      </c>
      <c r="B361" s="141">
        <f t="shared" si="89"/>
        <v>6700</v>
      </c>
      <c r="C361" s="35">
        <v>8981003</v>
      </c>
      <c r="D361" s="157">
        <f t="shared" ref="D361:D363" si="99">B361</f>
        <v>6700</v>
      </c>
      <c r="E361" s="38"/>
      <c r="F361" s="39" t="s">
        <v>197</v>
      </c>
      <c r="G361" s="61">
        <v>20</v>
      </c>
      <c r="H361" s="81">
        <v>0.26</v>
      </c>
      <c r="I361" s="65">
        <v>239</v>
      </c>
      <c r="J361" s="73">
        <f t="shared" si="94"/>
        <v>12</v>
      </c>
      <c r="K361" s="76">
        <f t="shared" si="95"/>
        <v>20</v>
      </c>
      <c r="L361" s="77">
        <f t="shared" si="96"/>
        <v>25</v>
      </c>
      <c r="M361" s="78">
        <f t="shared" si="97"/>
        <v>2.39</v>
      </c>
      <c r="N361" s="52">
        <f t="shared" si="87"/>
        <v>5260</v>
      </c>
      <c r="O361" s="86">
        <f t="shared" si="92"/>
        <v>1440</v>
      </c>
      <c r="P361" s="87">
        <f t="shared" si="93"/>
        <v>0.21492537313432836</v>
      </c>
      <c r="Q361" s="46"/>
    </row>
    <row r="362" spans="1:17" ht="12.95" customHeight="1" x14ac:dyDescent="0.2">
      <c r="A362" s="140">
        <f t="shared" si="91"/>
        <v>0.1</v>
      </c>
      <c r="B362" s="141">
        <f t="shared" si="89"/>
        <v>9300</v>
      </c>
      <c r="C362" s="35">
        <v>8981006</v>
      </c>
      <c r="D362" s="157">
        <f t="shared" si="99"/>
        <v>9300</v>
      </c>
      <c r="E362" s="38"/>
      <c r="F362" s="39" t="s">
        <v>235</v>
      </c>
      <c r="G362" s="61">
        <v>20</v>
      </c>
      <c r="H362" s="81">
        <v>0.26</v>
      </c>
      <c r="I362" s="65">
        <v>339</v>
      </c>
      <c r="J362" s="73">
        <f t="shared" si="94"/>
        <v>12</v>
      </c>
      <c r="K362" s="76">
        <f t="shared" si="95"/>
        <v>20</v>
      </c>
      <c r="L362" s="77">
        <f t="shared" si="96"/>
        <v>25</v>
      </c>
      <c r="M362" s="78">
        <f t="shared" si="97"/>
        <v>3.39</v>
      </c>
      <c r="N362" s="52">
        <f t="shared" si="87"/>
        <v>7322</v>
      </c>
      <c r="O362" s="86">
        <f t="shared" si="92"/>
        <v>1978</v>
      </c>
      <c r="P362" s="87">
        <f t="shared" si="93"/>
        <v>0.21268817204301074</v>
      </c>
      <c r="Q362" s="46"/>
    </row>
    <row r="363" spans="1:17" ht="12.95" customHeight="1" x14ac:dyDescent="0.2">
      <c r="A363" s="140">
        <f t="shared" si="91"/>
        <v>0.1</v>
      </c>
      <c r="B363" s="141">
        <f t="shared" si="89"/>
        <v>7100</v>
      </c>
      <c r="C363" s="35">
        <v>8981010</v>
      </c>
      <c r="D363" s="157">
        <f t="shared" si="99"/>
        <v>7100</v>
      </c>
      <c r="E363" s="38"/>
      <c r="F363" s="39" t="s">
        <v>198</v>
      </c>
      <c r="G363" s="61">
        <v>20</v>
      </c>
      <c r="H363" s="81">
        <v>0.26</v>
      </c>
      <c r="I363" s="65">
        <v>257</v>
      </c>
      <c r="J363" s="73">
        <f t="shared" si="94"/>
        <v>12</v>
      </c>
      <c r="K363" s="76">
        <f t="shared" si="95"/>
        <v>20</v>
      </c>
      <c r="L363" s="77">
        <f t="shared" si="96"/>
        <v>25</v>
      </c>
      <c r="M363" s="78">
        <f t="shared" si="97"/>
        <v>2.57</v>
      </c>
      <c r="N363" s="52">
        <f t="shared" si="87"/>
        <v>5631</v>
      </c>
      <c r="O363" s="86">
        <f t="shared" si="92"/>
        <v>1469</v>
      </c>
      <c r="P363" s="87">
        <f t="shared" si="93"/>
        <v>0.20690140845070423</v>
      </c>
      <c r="Q363" s="46"/>
    </row>
    <row r="364" spans="1:17" ht="12.95" customHeight="1" x14ac:dyDescent="0.2">
      <c r="A364" s="140">
        <f t="shared" si="91"/>
        <v>0.1</v>
      </c>
      <c r="B364" s="141">
        <f t="shared" si="89"/>
        <v>12000</v>
      </c>
      <c r="C364" s="35">
        <v>8981013</v>
      </c>
      <c r="D364" s="152">
        <f t="shared" si="88"/>
        <v>11700</v>
      </c>
      <c r="E364" s="38"/>
      <c r="F364" s="39" t="s">
        <v>821</v>
      </c>
      <c r="G364" s="61">
        <v>20</v>
      </c>
      <c r="H364" s="81">
        <v>0.26</v>
      </c>
      <c r="I364" s="65">
        <v>439</v>
      </c>
      <c r="J364" s="73">
        <f t="shared" si="94"/>
        <v>12</v>
      </c>
      <c r="K364" s="76">
        <f t="shared" si="95"/>
        <v>20</v>
      </c>
      <c r="L364" s="77">
        <f t="shared" si="96"/>
        <v>25</v>
      </c>
      <c r="M364" s="78">
        <f t="shared" si="97"/>
        <v>4.3899999999999997</v>
      </c>
      <c r="N364" s="52">
        <f t="shared" si="87"/>
        <v>9385</v>
      </c>
      <c r="O364" s="86">
        <f t="shared" si="92"/>
        <v>2615</v>
      </c>
      <c r="P364" s="87">
        <f t="shared" si="93"/>
        <v>0.21791666666666668</v>
      </c>
      <c r="Q364" s="46"/>
    </row>
    <row r="365" spans="1:17" ht="12.95" customHeight="1" x14ac:dyDescent="0.2">
      <c r="A365" s="140">
        <f t="shared" si="91"/>
        <v>0.1</v>
      </c>
      <c r="B365" s="141">
        <f t="shared" si="89"/>
        <v>17200</v>
      </c>
      <c r="C365" s="35">
        <v>8981014</v>
      </c>
      <c r="D365" s="152">
        <f t="shared" si="88"/>
        <v>16800</v>
      </c>
      <c r="E365" s="38"/>
      <c r="F365" s="39" t="s">
        <v>822</v>
      </c>
      <c r="G365" s="61">
        <v>20</v>
      </c>
      <c r="H365" s="81">
        <v>0.26</v>
      </c>
      <c r="I365" s="65">
        <v>633</v>
      </c>
      <c r="J365" s="73">
        <f t="shared" si="94"/>
        <v>12</v>
      </c>
      <c r="K365" s="76">
        <f t="shared" si="95"/>
        <v>20</v>
      </c>
      <c r="L365" s="77">
        <f t="shared" si="96"/>
        <v>25</v>
      </c>
      <c r="M365" s="78">
        <f t="shared" si="97"/>
        <v>6.33</v>
      </c>
      <c r="N365" s="52">
        <f t="shared" si="87"/>
        <v>13386</v>
      </c>
      <c r="O365" s="86">
        <f t="shared" si="92"/>
        <v>3814</v>
      </c>
      <c r="P365" s="87">
        <f t="shared" si="93"/>
        <v>0.22174418604651164</v>
      </c>
      <c r="Q365" s="46"/>
    </row>
    <row r="366" spans="1:17" ht="12.95" customHeight="1" x14ac:dyDescent="0.2">
      <c r="A366" s="140">
        <f t="shared" si="91"/>
        <v>0.1</v>
      </c>
      <c r="B366" s="141">
        <f t="shared" si="89"/>
        <v>11900</v>
      </c>
      <c r="C366" s="35">
        <v>8981015</v>
      </c>
      <c r="D366" s="152">
        <f t="shared" si="88"/>
        <v>11600</v>
      </c>
      <c r="E366" s="38"/>
      <c r="F366" s="39" t="s">
        <v>819</v>
      </c>
      <c r="G366" s="61">
        <v>20</v>
      </c>
      <c r="H366" s="81">
        <v>0.26</v>
      </c>
      <c r="I366" s="65">
        <v>434</v>
      </c>
      <c r="J366" s="73">
        <f t="shared" si="94"/>
        <v>12</v>
      </c>
      <c r="K366" s="76">
        <f t="shared" si="95"/>
        <v>20</v>
      </c>
      <c r="L366" s="77">
        <f t="shared" si="96"/>
        <v>25</v>
      </c>
      <c r="M366" s="78">
        <f t="shared" si="97"/>
        <v>4.34</v>
      </c>
      <c r="N366" s="52">
        <f t="shared" si="87"/>
        <v>9282</v>
      </c>
      <c r="O366" s="86">
        <f t="shared" si="92"/>
        <v>2618</v>
      </c>
      <c r="P366" s="87">
        <f t="shared" si="93"/>
        <v>0.22</v>
      </c>
      <c r="Q366" s="46"/>
    </row>
    <row r="367" spans="1:17" ht="12.95" customHeight="1" x14ac:dyDescent="0.2">
      <c r="A367" s="140">
        <f t="shared" si="91"/>
        <v>0.1</v>
      </c>
      <c r="B367" s="141">
        <f t="shared" si="89"/>
        <v>15700</v>
      </c>
      <c r="C367" s="35">
        <v>8981016</v>
      </c>
      <c r="D367" s="152">
        <f t="shared" si="88"/>
        <v>15300</v>
      </c>
      <c r="E367" s="38"/>
      <c r="F367" s="39" t="s">
        <v>820</v>
      </c>
      <c r="G367" s="61">
        <v>20</v>
      </c>
      <c r="H367" s="81">
        <v>0.26</v>
      </c>
      <c r="I367" s="65">
        <v>577</v>
      </c>
      <c r="J367" s="73">
        <f t="shared" si="94"/>
        <v>12</v>
      </c>
      <c r="K367" s="76">
        <f t="shared" si="95"/>
        <v>20</v>
      </c>
      <c r="L367" s="77">
        <f t="shared" si="96"/>
        <v>25</v>
      </c>
      <c r="M367" s="78">
        <f t="shared" si="97"/>
        <v>5.77</v>
      </c>
      <c r="N367" s="52">
        <f t="shared" si="87"/>
        <v>12231</v>
      </c>
      <c r="O367" s="86">
        <f t="shared" si="92"/>
        <v>3469</v>
      </c>
      <c r="P367" s="87">
        <f t="shared" si="93"/>
        <v>0.22095541401273885</v>
      </c>
      <c r="Q367" s="46"/>
    </row>
    <row r="368" spans="1:17" ht="12.95" customHeight="1" x14ac:dyDescent="0.2">
      <c r="A368" s="140">
        <f t="shared" si="91"/>
        <v>0.1</v>
      </c>
      <c r="B368" s="141">
        <f t="shared" si="89"/>
        <v>11300</v>
      </c>
      <c r="C368" s="35">
        <v>8981017</v>
      </c>
      <c r="D368" s="152">
        <f t="shared" si="88"/>
        <v>11000</v>
      </c>
      <c r="E368" s="38"/>
      <c r="F368" s="39" t="s">
        <v>818</v>
      </c>
      <c r="G368" s="61">
        <v>20</v>
      </c>
      <c r="H368" s="81">
        <v>0.26</v>
      </c>
      <c r="I368" s="65">
        <v>414</v>
      </c>
      <c r="J368" s="73">
        <f t="shared" si="94"/>
        <v>12</v>
      </c>
      <c r="K368" s="76">
        <f t="shared" si="95"/>
        <v>20</v>
      </c>
      <c r="L368" s="77">
        <f t="shared" si="96"/>
        <v>25</v>
      </c>
      <c r="M368" s="78">
        <f t="shared" si="97"/>
        <v>4.1399999999999997</v>
      </c>
      <c r="N368" s="52">
        <f t="shared" si="87"/>
        <v>8869</v>
      </c>
      <c r="O368" s="86">
        <f t="shared" si="92"/>
        <v>2431</v>
      </c>
      <c r="P368" s="87">
        <f t="shared" si="93"/>
        <v>0.21513274336283186</v>
      </c>
      <c r="Q368" s="46"/>
    </row>
    <row r="369" spans="1:17" ht="12.95" customHeight="1" x14ac:dyDescent="0.2">
      <c r="A369" s="140">
        <f t="shared" si="91"/>
        <v>0.1</v>
      </c>
      <c r="B369" s="141">
        <f t="shared" si="89"/>
        <v>10500</v>
      </c>
      <c r="C369" s="35">
        <v>8981020</v>
      </c>
      <c r="D369" s="152">
        <f t="shared" si="88"/>
        <v>10200</v>
      </c>
      <c r="E369" s="38"/>
      <c r="F369" s="39" t="s">
        <v>823</v>
      </c>
      <c r="G369" s="61">
        <v>20</v>
      </c>
      <c r="H369" s="81">
        <v>0.26</v>
      </c>
      <c r="I369" s="65">
        <v>381</v>
      </c>
      <c r="J369" s="73">
        <f t="shared" si="94"/>
        <v>12</v>
      </c>
      <c r="K369" s="76">
        <f t="shared" si="95"/>
        <v>20</v>
      </c>
      <c r="L369" s="77">
        <f t="shared" si="96"/>
        <v>25</v>
      </c>
      <c r="M369" s="78">
        <f t="shared" si="97"/>
        <v>3.81</v>
      </c>
      <c r="N369" s="52">
        <f t="shared" si="87"/>
        <v>8189</v>
      </c>
      <c r="O369" s="86">
        <f t="shared" si="92"/>
        <v>2311</v>
      </c>
      <c r="P369" s="87">
        <f t="shared" si="93"/>
        <v>0.22009523809523809</v>
      </c>
      <c r="Q369" s="46"/>
    </row>
    <row r="370" spans="1:17" ht="12.95" customHeight="1" x14ac:dyDescent="0.2">
      <c r="A370" s="140">
        <f t="shared" si="91"/>
        <v>0.1</v>
      </c>
      <c r="B370" s="141">
        <f t="shared" si="89"/>
        <v>13200</v>
      </c>
      <c r="C370" s="35">
        <v>8981021</v>
      </c>
      <c r="D370" s="152">
        <f t="shared" si="88"/>
        <v>12900</v>
      </c>
      <c r="E370" s="38"/>
      <c r="F370" s="39" t="s">
        <v>824</v>
      </c>
      <c r="G370" s="61">
        <v>20</v>
      </c>
      <c r="H370" s="81">
        <v>0.26</v>
      </c>
      <c r="I370" s="65">
        <v>483</v>
      </c>
      <c r="J370" s="73">
        <f t="shared" si="94"/>
        <v>12</v>
      </c>
      <c r="K370" s="76">
        <f t="shared" si="95"/>
        <v>20</v>
      </c>
      <c r="L370" s="77">
        <f t="shared" si="96"/>
        <v>25</v>
      </c>
      <c r="M370" s="78">
        <f t="shared" si="97"/>
        <v>4.83</v>
      </c>
      <c r="N370" s="52">
        <f t="shared" si="87"/>
        <v>10292</v>
      </c>
      <c r="O370" s="86">
        <f t="shared" si="92"/>
        <v>2908</v>
      </c>
      <c r="P370" s="87">
        <f t="shared" si="93"/>
        <v>0.22030303030303031</v>
      </c>
      <c r="Q370" s="46"/>
    </row>
    <row r="371" spans="1:17" ht="12.95" customHeight="1" x14ac:dyDescent="0.2">
      <c r="A371" s="140">
        <f t="shared" si="91"/>
        <v>0.1</v>
      </c>
      <c r="B371" s="141">
        <f t="shared" si="89"/>
        <v>14000</v>
      </c>
      <c r="C371" s="35">
        <v>8981022</v>
      </c>
      <c r="D371" s="152">
        <f t="shared" si="88"/>
        <v>13700</v>
      </c>
      <c r="E371" s="38"/>
      <c r="F371" s="39" t="s">
        <v>676</v>
      </c>
      <c r="G371" s="61">
        <v>20</v>
      </c>
      <c r="H371" s="81">
        <v>0.26</v>
      </c>
      <c r="I371" s="65">
        <v>514</v>
      </c>
      <c r="J371" s="73">
        <f t="shared" si="94"/>
        <v>12</v>
      </c>
      <c r="K371" s="76">
        <f t="shared" si="95"/>
        <v>20</v>
      </c>
      <c r="L371" s="77">
        <f t="shared" si="96"/>
        <v>25</v>
      </c>
      <c r="M371" s="78">
        <f t="shared" si="97"/>
        <v>5.14</v>
      </c>
      <c r="N371" s="52">
        <f t="shared" si="87"/>
        <v>10932</v>
      </c>
      <c r="O371" s="86">
        <f t="shared" si="92"/>
        <v>3068</v>
      </c>
      <c r="P371" s="87">
        <f t="shared" si="93"/>
        <v>0.21914285714285714</v>
      </c>
      <c r="Q371" s="46"/>
    </row>
    <row r="372" spans="1:17" ht="12.95" customHeight="1" x14ac:dyDescent="0.2">
      <c r="A372" s="140">
        <f t="shared" si="91"/>
        <v>0.1</v>
      </c>
      <c r="B372" s="141">
        <f t="shared" ref="B372:B401" si="100">CEILING(((I372+J372+M372)*$B$4),100)-100</f>
        <v>14900</v>
      </c>
      <c r="C372" s="35">
        <v>8981023</v>
      </c>
      <c r="D372" s="152">
        <f t="shared" si="88"/>
        <v>14600</v>
      </c>
      <c r="E372" s="38"/>
      <c r="F372" s="39" t="s">
        <v>677</v>
      </c>
      <c r="G372" s="61">
        <v>20</v>
      </c>
      <c r="H372" s="81">
        <v>0.26</v>
      </c>
      <c r="I372" s="65">
        <v>545</v>
      </c>
      <c r="J372" s="73">
        <f t="shared" si="94"/>
        <v>12</v>
      </c>
      <c r="K372" s="76">
        <f t="shared" si="95"/>
        <v>20</v>
      </c>
      <c r="L372" s="77">
        <f t="shared" si="96"/>
        <v>25</v>
      </c>
      <c r="M372" s="78">
        <f t="shared" si="97"/>
        <v>5.45</v>
      </c>
      <c r="N372" s="52">
        <f t="shared" si="87"/>
        <v>11571</v>
      </c>
      <c r="O372" s="86">
        <f t="shared" si="92"/>
        <v>3329</v>
      </c>
      <c r="P372" s="87">
        <f t="shared" si="93"/>
        <v>0.22342281879194631</v>
      </c>
      <c r="Q372" s="46"/>
    </row>
    <row r="373" spans="1:17" ht="12.95" customHeight="1" thickBot="1" x14ac:dyDescent="0.25">
      <c r="A373" s="140">
        <f t="shared" si="91"/>
        <v>0.1</v>
      </c>
      <c r="B373" s="142">
        <f t="shared" si="100"/>
        <v>5600</v>
      </c>
      <c r="C373" s="103">
        <v>8981103</v>
      </c>
      <c r="D373" s="160">
        <f t="shared" ref="D373" si="101">B373</f>
        <v>5600</v>
      </c>
      <c r="E373" s="104"/>
      <c r="F373" s="105" t="s">
        <v>92</v>
      </c>
      <c r="G373" s="61">
        <v>20</v>
      </c>
      <c r="H373" s="81">
        <v>0.26</v>
      </c>
      <c r="I373" s="65">
        <v>201</v>
      </c>
      <c r="J373" s="73">
        <f t="shared" si="94"/>
        <v>12</v>
      </c>
      <c r="K373" s="76">
        <f t="shared" si="95"/>
        <v>20</v>
      </c>
      <c r="L373" s="77">
        <f t="shared" si="96"/>
        <v>25</v>
      </c>
      <c r="M373" s="78">
        <f t="shared" si="97"/>
        <v>2.0099999999999998</v>
      </c>
      <c r="N373" s="52">
        <f t="shared" si="87"/>
        <v>4476</v>
      </c>
      <c r="O373" s="86">
        <f t="shared" si="92"/>
        <v>1124</v>
      </c>
      <c r="P373" s="87">
        <f t="shared" si="93"/>
        <v>0.20071428571428571</v>
      </c>
      <c r="Q373" s="46"/>
    </row>
    <row r="374" spans="1:17" ht="12.95" customHeight="1" x14ac:dyDescent="0.2">
      <c r="A374" s="140">
        <f t="shared" si="91"/>
        <v>0.1</v>
      </c>
      <c r="B374" s="143">
        <f t="shared" si="100"/>
        <v>17500</v>
      </c>
      <c r="C374" s="109">
        <v>9011000</v>
      </c>
      <c r="D374" s="154">
        <f t="shared" si="88"/>
        <v>17100</v>
      </c>
      <c r="E374" s="118" t="s">
        <v>743</v>
      </c>
      <c r="F374" s="119" t="s">
        <v>748</v>
      </c>
      <c r="G374" s="62" t="s">
        <v>689</v>
      </c>
      <c r="H374" s="81">
        <v>0.28000000000000003</v>
      </c>
      <c r="I374" s="65">
        <v>644</v>
      </c>
      <c r="J374" s="73">
        <f t="shared" si="94"/>
        <v>12</v>
      </c>
      <c r="K374" s="76">
        <f t="shared" si="95"/>
        <v>20</v>
      </c>
      <c r="L374" s="77">
        <f t="shared" si="96"/>
        <v>25</v>
      </c>
      <c r="M374" s="78">
        <f t="shared" si="97"/>
        <v>6.44</v>
      </c>
      <c r="N374" s="52">
        <f t="shared" si="87"/>
        <v>13259</v>
      </c>
      <c r="O374" s="86">
        <f t="shared" si="92"/>
        <v>4241</v>
      </c>
      <c r="P374" s="87">
        <f t="shared" si="93"/>
        <v>0.24234285714285714</v>
      </c>
      <c r="Q374" s="49"/>
    </row>
    <row r="375" spans="1:17" ht="12.95" customHeight="1" x14ac:dyDescent="0.2">
      <c r="A375" s="140">
        <f t="shared" si="91"/>
        <v>0.1</v>
      </c>
      <c r="B375" s="141">
        <f>CEILING(((I375+J375+M375)*$B$4),100)-200</f>
        <v>22000</v>
      </c>
      <c r="C375" s="35">
        <v>9011305</v>
      </c>
      <c r="D375" s="152">
        <f t="shared" si="88"/>
        <v>21500</v>
      </c>
      <c r="E375" s="115" t="s">
        <v>690</v>
      </c>
      <c r="F375" s="54" t="s">
        <v>749</v>
      </c>
      <c r="G375" s="62" t="s">
        <v>689</v>
      </c>
      <c r="H375" s="81">
        <v>0.28000000000000003</v>
      </c>
      <c r="I375" s="65">
        <v>808</v>
      </c>
      <c r="J375" s="73">
        <f t="shared" si="94"/>
        <v>20</v>
      </c>
      <c r="K375" s="76">
        <f t="shared" si="95"/>
        <v>20</v>
      </c>
      <c r="L375" s="77">
        <f t="shared" si="96"/>
        <v>25</v>
      </c>
      <c r="M375" s="78">
        <f t="shared" si="97"/>
        <v>8.08</v>
      </c>
      <c r="N375" s="52">
        <f t="shared" si="87"/>
        <v>16771</v>
      </c>
      <c r="O375" s="86">
        <f t="shared" si="92"/>
        <v>5229</v>
      </c>
      <c r="P375" s="87">
        <f t="shared" si="93"/>
        <v>0.23768181818181819</v>
      </c>
      <c r="Q375" s="49"/>
    </row>
    <row r="376" spans="1:17" ht="12.95" customHeight="1" x14ac:dyDescent="0.2">
      <c r="A376" s="140">
        <f t="shared" si="91"/>
        <v>0.1</v>
      </c>
      <c r="B376" s="141">
        <f t="shared" si="100"/>
        <v>23200</v>
      </c>
      <c r="C376" s="35">
        <v>9011309</v>
      </c>
      <c r="D376" s="152">
        <f t="shared" si="88"/>
        <v>22700</v>
      </c>
      <c r="E376" s="115" t="s">
        <v>691</v>
      </c>
      <c r="F376" s="54" t="s">
        <v>750</v>
      </c>
      <c r="G376" s="62" t="s">
        <v>689</v>
      </c>
      <c r="H376" s="81">
        <v>0.28000000000000003</v>
      </c>
      <c r="I376" s="65">
        <v>848</v>
      </c>
      <c r="J376" s="73">
        <f t="shared" si="94"/>
        <v>20</v>
      </c>
      <c r="K376" s="76">
        <f t="shared" si="95"/>
        <v>20</v>
      </c>
      <c r="L376" s="77">
        <f t="shared" si="96"/>
        <v>25</v>
      </c>
      <c r="M376" s="78">
        <f t="shared" si="97"/>
        <v>8.48</v>
      </c>
      <c r="N376" s="52">
        <f t="shared" si="87"/>
        <v>17574</v>
      </c>
      <c r="O376" s="86">
        <f t="shared" si="92"/>
        <v>5626</v>
      </c>
      <c r="P376" s="87">
        <f t="shared" si="93"/>
        <v>0.24249999999999999</v>
      </c>
      <c r="Q376" s="49"/>
    </row>
    <row r="377" spans="1:17" ht="12.95" customHeight="1" x14ac:dyDescent="0.2">
      <c r="A377" s="140">
        <f t="shared" si="91"/>
        <v>0.1</v>
      </c>
      <c r="B377" s="141">
        <f t="shared" si="100"/>
        <v>24800</v>
      </c>
      <c r="C377" s="35">
        <v>9011319</v>
      </c>
      <c r="D377" s="152">
        <f t="shared" si="88"/>
        <v>24300</v>
      </c>
      <c r="E377" s="115" t="s">
        <v>692</v>
      </c>
      <c r="F377" s="54" t="s">
        <v>751</v>
      </c>
      <c r="G377" s="62" t="s">
        <v>689</v>
      </c>
      <c r="H377" s="81">
        <v>0.28000000000000003</v>
      </c>
      <c r="I377" s="65">
        <v>909</v>
      </c>
      <c r="J377" s="73">
        <f t="shared" si="94"/>
        <v>20</v>
      </c>
      <c r="K377" s="76">
        <f t="shared" si="95"/>
        <v>20</v>
      </c>
      <c r="L377" s="77">
        <f t="shared" si="96"/>
        <v>25</v>
      </c>
      <c r="M377" s="78">
        <f t="shared" si="97"/>
        <v>9.09</v>
      </c>
      <c r="N377" s="52">
        <f t="shared" si="87"/>
        <v>18799</v>
      </c>
      <c r="O377" s="86">
        <f t="shared" si="92"/>
        <v>6001</v>
      </c>
      <c r="P377" s="87">
        <f t="shared" si="93"/>
        <v>0.2419758064516129</v>
      </c>
      <c r="Q377" s="49"/>
    </row>
    <row r="378" spans="1:17" ht="12.95" customHeight="1" x14ac:dyDescent="0.2">
      <c r="A378" s="140">
        <f t="shared" si="91"/>
        <v>0.1</v>
      </c>
      <c r="B378" s="141">
        <f t="shared" si="100"/>
        <v>25900</v>
      </c>
      <c r="C378" s="35">
        <v>9011327</v>
      </c>
      <c r="D378" s="152">
        <f t="shared" si="88"/>
        <v>25300</v>
      </c>
      <c r="E378" s="115" t="s">
        <v>693</v>
      </c>
      <c r="F378" s="54" t="s">
        <v>752</v>
      </c>
      <c r="G378" s="62" t="s">
        <v>689</v>
      </c>
      <c r="H378" s="81">
        <v>0.28000000000000003</v>
      </c>
      <c r="I378" s="65">
        <v>949</v>
      </c>
      <c r="J378" s="73">
        <f t="shared" si="94"/>
        <v>20</v>
      </c>
      <c r="K378" s="76">
        <f t="shared" si="95"/>
        <v>20</v>
      </c>
      <c r="L378" s="77">
        <f t="shared" si="96"/>
        <v>25</v>
      </c>
      <c r="M378" s="78">
        <f t="shared" si="97"/>
        <v>9.49</v>
      </c>
      <c r="N378" s="52">
        <f t="shared" si="87"/>
        <v>19602</v>
      </c>
      <c r="O378" s="86">
        <f t="shared" si="92"/>
        <v>6298</v>
      </c>
      <c r="P378" s="87">
        <f t="shared" si="93"/>
        <v>0.24316602316602318</v>
      </c>
      <c r="Q378" s="49"/>
    </row>
    <row r="379" spans="1:17" ht="12.95" customHeight="1" x14ac:dyDescent="0.2">
      <c r="A379" s="140">
        <f t="shared" si="91"/>
        <v>0.1</v>
      </c>
      <c r="B379" s="141">
        <f t="shared" si="100"/>
        <v>23600</v>
      </c>
      <c r="C379" s="35">
        <v>9011405</v>
      </c>
      <c r="D379" s="152">
        <f t="shared" si="88"/>
        <v>23100</v>
      </c>
      <c r="E379" s="115" t="s">
        <v>694</v>
      </c>
      <c r="F379" s="54" t="s">
        <v>753</v>
      </c>
      <c r="G379" s="62" t="s">
        <v>689</v>
      </c>
      <c r="H379" s="81">
        <v>0.28000000000000003</v>
      </c>
      <c r="I379" s="65">
        <v>862</v>
      </c>
      <c r="J379" s="73">
        <f t="shared" si="94"/>
        <v>20</v>
      </c>
      <c r="K379" s="76">
        <f t="shared" si="95"/>
        <v>20</v>
      </c>
      <c r="L379" s="77">
        <f t="shared" si="96"/>
        <v>25</v>
      </c>
      <c r="M379" s="78">
        <f t="shared" si="97"/>
        <v>8.6199999999999992</v>
      </c>
      <c r="N379" s="52">
        <f t="shared" si="87"/>
        <v>17855</v>
      </c>
      <c r="O379" s="86">
        <f t="shared" si="92"/>
        <v>5745</v>
      </c>
      <c r="P379" s="87">
        <f t="shared" si="93"/>
        <v>0.24343220338983051</v>
      </c>
      <c r="Q379" s="49"/>
    </row>
    <row r="380" spans="1:17" ht="12.95" customHeight="1" x14ac:dyDescent="0.2">
      <c r="A380" s="140">
        <f t="shared" si="91"/>
        <v>0.1</v>
      </c>
      <c r="B380" s="141">
        <f t="shared" si="100"/>
        <v>27900</v>
      </c>
      <c r="C380" s="35">
        <v>9011413</v>
      </c>
      <c r="D380" s="152">
        <f t="shared" si="88"/>
        <v>27300</v>
      </c>
      <c r="E380" s="115" t="s">
        <v>695</v>
      </c>
      <c r="F380" s="54" t="s">
        <v>754</v>
      </c>
      <c r="G380" s="62" t="s">
        <v>689</v>
      </c>
      <c r="H380" s="81">
        <v>0.28000000000000003</v>
      </c>
      <c r="I380" s="65">
        <v>1024</v>
      </c>
      <c r="J380" s="73">
        <f t="shared" si="94"/>
        <v>20</v>
      </c>
      <c r="K380" s="76">
        <f t="shared" si="95"/>
        <v>20</v>
      </c>
      <c r="L380" s="77">
        <f t="shared" si="96"/>
        <v>25</v>
      </c>
      <c r="M380" s="78">
        <f t="shared" si="97"/>
        <v>10.24</v>
      </c>
      <c r="N380" s="52">
        <f t="shared" si="87"/>
        <v>21107</v>
      </c>
      <c r="O380" s="86">
        <f t="shared" si="92"/>
        <v>6793</v>
      </c>
      <c r="P380" s="87">
        <f t="shared" si="93"/>
        <v>0.24347670250896059</v>
      </c>
      <c r="Q380" s="49"/>
    </row>
    <row r="381" spans="1:17" ht="12.95" customHeight="1" x14ac:dyDescent="0.2">
      <c r="A381" s="140">
        <f t="shared" si="91"/>
        <v>0.1</v>
      </c>
      <c r="B381" s="141">
        <f t="shared" si="100"/>
        <v>29800</v>
      </c>
      <c r="C381" s="35">
        <v>9011417</v>
      </c>
      <c r="D381" s="152">
        <f t="shared" si="88"/>
        <v>29200</v>
      </c>
      <c r="E381" s="115" t="s">
        <v>696</v>
      </c>
      <c r="F381" s="54" t="s">
        <v>755</v>
      </c>
      <c r="G381" s="62" t="s">
        <v>689</v>
      </c>
      <c r="H381" s="81">
        <v>0.28000000000000003</v>
      </c>
      <c r="I381" s="65">
        <v>1094</v>
      </c>
      <c r="J381" s="73">
        <f t="shared" si="94"/>
        <v>20</v>
      </c>
      <c r="K381" s="76">
        <f t="shared" si="95"/>
        <v>20</v>
      </c>
      <c r="L381" s="77">
        <f t="shared" si="96"/>
        <v>25</v>
      </c>
      <c r="M381" s="78">
        <f t="shared" si="97"/>
        <v>10.94</v>
      </c>
      <c r="N381" s="52">
        <f t="shared" si="87"/>
        <v>22513</v>
      </c>
      <c r="O381" s="86">
        <f t="shared" si="92"/>
        <v>7287</v>
      </c>
      <c r="P381" s="87">
        <f t="shared" si="93"/>
        <v>0.24453020134228187</v>
      </c>
      <c r="Q381" s="49"/>
    </row>
    <row r="382" spans="1:17" ht="12.95" customHeight="1" x14ac:dyDescent="0.2">
      <c r="A382" s="140">
        <f t="shared" si="91"/>
        <v>0.1</v>
      </c>
      <c r="B382" s="141">
        <f t="shared" si="100"/>
        <v>29500</v>
      </c>
      <c r="C382" s="35">
        <v>9011419</v>
      </c>
      <c r="D382" s="152">
        <f t="shared" si="88"/>
        <v>28900</v>
      </c>
      <c r="E382" s="115" t="s">
        <v>744</v>
      </c>
      <c r="F382" s="54" t="s">
        <v>756</v>
      </c>
      <c r="G382" s="62" t="s">
        <v>689</v>
      </c>
      <c r="H382" s="81">
        <v>0.28000000000000003</v>
      </c>
      <c r="I382" s="65">
        <v>1084</v>
      </c>
      <c r="J382" s="73">
        <f t="shared" si="94"/>
        <v>20</v>
      </c>
      <c r="K382" s="76">
        <f t="shared" si="95"/>
        <v>20</v>
      </c>
      <c r="L382" s="77">
        <f t="shared" si="96"/>
        <v>25</v>
      </c>
      <c r="M382" s="78">
        <f t="shared" si="97"/>
        <v>10.84</v>
      </c>
      <c r="N382" s="52">
        <f t="shared" si="87"/>
        <v>22312</v>
      </c>
      <c r="O382" s="86">
        <f t="shared" si="92"/>
        <v>7188</v>
      </c>
      <c r="P382" s="87">
        <f t="shared" si="93"/>
        <v>0.24366101694915254</v>
      </c>
      <c r="Q382" s="49"/>
    </row>
    <row r="383" spans="1:17" ht="12.95" customHeight="1" thickBot="1" x14ac:dyDescent="0.25">
      <c r="A383" s="140">
        <f t="shared" si="91"/>
        <v>0.1</v>
      </c>
      <c r="B383" s="144">
        <f t="shared" si="100"/>
        <v>33000</v>
      </c>
      <c r="C383" s="112">
        <v>9011427</v>
      </c>
      <c r="D383" s="155">
        <f t="shared" si="88"/>
        <v>32300</v>
      </c>
      <c r="E383" s="120" t="s">
        <v>697</v>
      </c>
      <c r="F383" s="121" t="s">
        <v>757</v>
      </c>
      <c r="G383" s="62" t="s">
        <v>689</v>
      </c>
      <c r="H383" s="81">
        <v>0.28000000000000003</v>
      </c>
      <c r="I383" s="65">
        <v>1214</v>
      </c>
      <c r="J383" s="73">
        <f t="shared" si="94"/>
        <v>20</v>
      </c>
      <c r="K383" s="76">
        <f t="shared" si="95"/>
        <v>20</v>
      </c>
      <c r="L383" s="77">
        <f t="shared" si="96"/>
        <v>25</v>
      </c>
      <c r="M383" s="78">
        <f t="shared" si="97"/>
        <v>12.14</v>
      </c>
      <c r="N383" s="52">
        <f t="shared" si="87"/>
        <v>24922</v>
      </c>
      <c r="O383" s="86">
        <f t="shared" si="92"/>
        <v>8078</v>
      </c>
      <c r="P383" s="87">
        <f t="shared" si="93"/>
        <v>0.24478787878787878</v>
      </c>
      <c r="Q383" s="49"/>
    </row>
    <row r="384" spans="1:17" ht="12.95" customHeight="1" x14ac:dyDescent="0.2">
      <c r="A384" s="140">
        <f t="shared" si="91"/>
        <v>0.1</v>
      </c>
      <c r="B384" s="145">
        <f>CEILING(((I384+J384+M384)*$B$4),100)-0</f>
        <v>20600</v>
      </c>
      <c r="C384" s="106">
        <v>9012000</v>
      </c>
      <c r="D384" s="156">
        <f t="shared" si="88"/>
        <v>20100</v>
      </c>
      <c r="E384" s="116" t="s">
        <v>745</v>
      </c>
      <c r="F384" s="117" t="s">
        <v>758</v>
      </c>
      <c r="G384" s="62" t="s">
        <v>689</v>
      </c>
      <c r="H384" s="81">
        <v>0.28000000000000003</v>
      </c>
      <c r="I384" s="65">
        <v>749</v>
      </c>
      <c r="J384" s="73">
        <f t="shared" si="94"/>
        <v>20</v>
      </c>
      <c r="K384" s="76">
        <f t="shared" si="95"/>
        <v>20</v>
      </c>
      <c r="L384" s="77">
        <f t="shared" si="96"/>
        <v>25</v>
      </c>
      <c r="M384" s="78">
        <f t="shared" si="97"/>
        <v>7.49</v>
      </c>
      <c r="N384" s="52">
        <f t="shared" si="87"/>
        <v>15587</v>
      </c>
      <c r="O384" s="86">
        <f t="shared" si="92"/>
        <v>5013</v>
      </c>
      <c r="P384" s="87">
        <f t="shared" si="93"/>
        <v>0.2433495145631068</v>
      </c>
      <c r="Q384" s="49"/>
    </row>
    <row r="385" spans="1:17" ht="12.95" customHeight="1" x14ac:dyDescent="0.2">
      <c r="A385" s="140">
        <f t="shared" si="91"/>
        <v>0.1</v>
      </c>
      <c r="B385" s="141">
        <f t="shared" si="100"/>
        <v>30000</v>
      </c>
      <c r="C385" s="35">
        <v>9012305</v>
      </c>
      <c r="D385" s="152">
        <f t="shared" si="88"/>
        <v>29300</v>
      </c>
      <c r="E385" s="115" t="s">
        <v>698</v>
      </c>
      <c r="F385" s="54" t="s">
        <v>759</v>
      </c>
      <c r="G385" s="62" t="s">
        <v>689</v>
      </c>
      <c r="H385" s="81">
        <v>0.28000000000000003</v>
      </c>
      <c r="I385" s="65">
        <v>1103</v>
      </c>
      <c r="J385" s="73">
        <f t="shared" si="94"/>
        <v>20</v>
      </c>
      <c r="K385" s="76">
        <f t="shared" si="95"/>
        <v>20</v>
      </c>
      <c r="L385" s="77">
        <f t="shared" si="96"/>
        <v>25</v>
      </c>
      <c r="M385" s="78">
        <f t="shared" si="97"/>
        <v>11.03</v>
      </c>
      <c r="N385" s="52">
        <f t="shared" si="87"/>
        <v>22693</v>
      </c>
      <c r="O385" s="86">
        <f t="shared" si="92"/>
        <v>7307</v>
      </c>
      <c r="P385" s="87">
        <f t="shared" si="93"/>
        <v>0.24356666666666665</v>
      </c>
      <c r="Q385" s="49"/>
    </row>
    <row r="386" spans="1:17" ht="12.95" customHeight="1" x14ac:dyDescent="0.2">
      <c r="A386" s="140">
        <f t="shared" si="91"/>
        <v>0.1</v>
      </c>
      <c r="B386" s="141">
        <f t="shared" si="100"/>
        <v>33300</v>
      </c>
      <c r="C386" s="35">
        <v>9012319</v>
      </c>
      <c r="D386" s="152">
        <f t="shared" si="88"/>
        <v>32600</v>
      </c>
      <c r="E386" s="115" t="s">
        <v>699</v>
      </c>
      <c r="F386" s="54" t="s">
        <v>760</v>
      </c>
      <c r="G386" s="62" t="s">
        <v>689</v>
      </c>
      <c r="H386" s="81">
        <v>0.28000000000000003</v>
      </c>
      <c r="I386" s="65">
        <v>1225</v>
      </c>
      <c r="J386" s="73">
        <f t="shared" si="94"/>
        <v>20</v>
      </c>
      <c r="K386" s="76">
        <f t="shared" si="95"/>
        <v>20</v>
      </c>
      <c r="L386" s="77">
        <f t="shared" si="96"/>
        <v>25</v>
      </c>
      <c r="M386" s="78">
        <f t="shared" si="97"/>
        <v>12.25</v>
      </c>
      <c r="N386" s="52">
        <f t="shared" si="87"/>
        <v>25142</v>
      </c>
      <c r="O386" s="86">
        <f t="shared" si="92"/>
        <v>8158</v>
      </c>
      <c r="P386" s="87">
        <f t="shared" si="93"/>
        <v>0.24498498498498497</v>
      </c>
      <c r="Q386" s="49"/>
    </row>
    <row r="387" spans="1:17" ht="12.95" customHeight="1" x14ac:dyDescent="0.2">
      <c r="A387" s="140">
        <f t="shared" si="91"/>
        <v>0.1</v>
      </c>
      <c r="B387" s="141">
        <f t="shared" si="100"/>
        <v>34300</v>
      </c>
      <c r="C387" s="35">
        <v>9012327</v>
      </c>
      <c r="D387" s="152">
        <f t="shared" si="88"/>
        <v>33600</v>
      </c>
      <c r="E387" s="115" t="s">
        <v>700</v>
      </c>
      <c r="F387" s="54" t="s">
        <v>761</v>
      </c>
      <c r="G387" s="62" t="s">
        <v>689</v>
      </c>
      <c r="H387" s="81">
        <v>0.28000000000000003</v>
      </c>
      <c r="I387" s="65">
        <v>1265</v>
      </c>
      <c r="J387" s="73">
        <f t="shared" si="94"/>
        <v>20</v>
      </c>
      <c r="K387" s="76">
        <f t="shared" si="95"/>
        <v>20</v>
      </c>
      <c r="L387" s="77">
        <f t="shared" si="96"/>
        <v>25</v>
      </c>
      <c r="M387" s="78">
        <f t="shared" si="97"/>
        <v>12.65</v>
      </c>
      <c r="N387" s="52">
        <f t="shared" si="87"/>
        <v>25945</v>
      </c>
      <c r="O387" s="86">
        <f t="shared" si="92"/>
        <v>8355</v>
      </c>
      <c r="P387" s="87">
        <f t="shared" si="93"/>
        <v>0.24358600583090378</v>
      </c>
      <c r="Q387" s="49"/>
    </row>
    <row r="388" spans="1:17" ht="12.95" customHeight="1" x14ac:dyDescent="0.2">
      <c r="A388" s="140">
        <f t="shared" si="91"/>
        <v>0.1</v>
      </c>
      <c r="B388" s="141">
        <f t="shared" si="100"/>
        <v>31400</v>
      </c>
      <c r="C388" s="35">
        <v>9012405</v>
      </c>
      <c r="D388" s="152">
        <f t="shared" si="88"/>
        <v>30700</v>
      </c>
      <c r="E388" s="115" t="s">
        <v>701</v>
      </c>
      <c r="F388" s="54" t="s">
        <v>762</v>
      </c>
      <c r="G388" s="62" t="s">
        <v>689</v>
      </c>
      <c r="H388" s="81">
        <v>0.28000000000000003</v>
      </c>
      <c r="I388" s="65">
        <v>1157</v>
      </c>
      <c r="J388" s="73">
        <f t="shared" si="94"/>
        <v>20</v>
      </c>
      <c r="K388" s="76">
        <f t="shared" si="95"/>
        <v>20</v>
      </c>
      <c r="L388" s="77">
        <f t="shared" si="96"/>
        <v>25</v>
      </c>
      <c r="M388" s="78">
        <f t="shared" si="97"/>
        <v>11.57</v>
      </c>
      <c r="N388" s="52">
        <f t="shared" si="87"/>
        <v>23777</v>
      </c>
      <c r="O388" s="86">
        <f t="shared" si="92"/>
        <v>7623</v>
      </c>
      <c r="P388" s="87">
        <f t="shared" si="93"/>
        <v>0.24277070063694267</v>
      </c>
      <c r="Q388" s="49"/>
    </row>
    <row r="389" spans="1:17" ht="12.95" customHeight="1" x14ac:dyDescent="0.2">
      <c r="A389" s="140">
        <f t="shared" si="91"/>
        <v>0.1</v>
      </c>
      <c r="B389" s="141">
        <f t="shared" si="100"/>
        <v>36300</v>
      </c>
      <c r="C389" s="35">
        <v>9012413</v>
      </c>
      <c r="D389" s="152">
        <f t="shared" si="88"/>
        <v>35500</v>
      </c>
      <c r="E389" s="115" t="s">
        <v>702</v>
      </c>
      <c r="F389" s="54" t="s">
        <v>763</v>
      </c>
      <c r="G389" s="62" t="s">
        <v>689</v>
      </c>
      <c r="H389" s="81">
        <v>0.28000000000000003</v>
      </c>
      <c r="I389" s="65">
        <v>1340</v>
      </c>
      <c r="J389" s="73">
        <f t="shared" si="94"/>
        <v>20</v>
      </c>
      <c r="K389" s="76">
        <f t="shared" si="95"/>
        <v>20</v>
      </c>
      <c r="L389" s="77">
        <f t="shared" si="96"/>
        <v>25</v>
      </c>
      <c r="M389" s="78">
        <f t="shared" si="97"/>
        <v>13.4</v>
      </c>
      <c r="N389" s="52">
        <f t="shared" si="87"/>
        <v>27451</v>
      </c>
      <c r="O389" s="86">
        <f t="shared" si="92"/>
        <v>8849</v>
      </c>
      <c r="P389" s="87">
        <f t="shared" si="93"/>
        <v>0.2437741046831956</v>
      </c>
      <c r="Q389" s="49"/>
    </row>
    <row r="390" spans="1:17" ht="12.95" customHeight="1" x14ac:dyDescent="0.2">
      <c r="A390" s="140">
        <f t="shared" si="91"/>
        <v>0.1</v>
      </c>
      <c r="B390" s="141">
        <f t="shared" si="100"/>
        <v>38400</v>
      </c>
      <c r="C390" s="35">
        <v>9012417</v>
      </c>
      <c r="D390" s="152">
        <f t="shared" si="88"/>
        <v>37600</v>
      </c>
      <c r="E390" s="115" t="s">
        <v>703</v>
      </c>
      <c r="F390" s="54" t="s">
        <v>764</v>
      </c>
      <c r="G390" s="62" t="s">
        <v>689</v>
      </c>
      <c r="H390" s="81">
        <v>0.28000000000000003</v>
      </c>
      <c r="I390" s="65">
        <v>1410</v>
      </c>
      <c r="J390" s="73">
        <f t="shared" si="94"/>
        <v>25</v>
      </c>
      <c r="K390" s="76">
        <f t="shared" si="95"/>
        <v>25</v>
      </c>
      <c r="L390" s="77">
        <f t="shared" si="96"/>
        <v>25</v>
      </c>
      <c r="M390" s="78">
        <f t="shared" si="97"/>
        <v>14.1</v>
      </c>
      <c r="N390" s="52">
        <f t="shared" si="87"/>
        <v>28994</v>
      </c>
      <c r="O390" s="86">
        <f t="shared" si="92"/>
        <v>9406</v>
      </c>
      <c r="P390" s="87">
        <f t="shared" si="93"/>
        <v>0.24494791666666665</v>
      </c>
      <c r="Q390" s="49"/>
    </row>
    <row r="391" spans="1:17" ht="12.95" customHeight="1" x14ac:dyDescent="0.2">
      <c r="A391" s="140">
        <f t="shared" si="91"/>
        <v>0.1</v>
      </c>
      <c r="B391" s="141">
        <f>CEILING(((I391+J391+M391)*$B$4),100)-200</f>
        <v>38000</v>
      </c>
      <c r="C391" s="35">
        <v>9012419</v>
      </c>
      <c r="D391" s="152">
        <f t="shared" si="88"/>
        <v>37200</v>
      </c>
      <c r="E391" s="115" t="s">
        <v>704</v>
      </c>
      <c r="F391" s="54" t="s">
        <v>765</v>
      </c>
      <c r="G391" s="62" t="s">
        <v>689</v>
      </c>
      <c r="H391" s="81">
        <v>0.28000000000000003</v>
      </c>
      <c r="I391" s="65">
        <v>1400</v>
      </c>
      <c r="J391" s="73">
        <f t="shared" si="94"/>
        <v>25</v>
      </c>
      <c r="K391" s="76">
        <f t="shared" si="95"/>
        <v>25</v>
      </c>
      <c r="L391" s="77">
        <f t="shared" si="96"/>
        <v>25</v>
      </c>
      <c r="M391" s="78">
        <f t="shared" si="97"/>
        <v>14</v>
      </c>
      <c r="N391" s="52">
        <f t="shared" si="87"/>
        <v>28793</v>
      </c>
      <c r="O391" s="86">
        <f t="shared" si="92"/>
        <v>9207</v>
      </c>
      <c r="P391" s="87">
        <f t="shared" si="93"/>
        <v>0.24228947368421053</v>
      </c>
      <c r="Q391" s="49"/>
    </row>
    <row r="392" spans="1:17" ht="12.95" customHeight="1" x14ac:dyDescent="0.2">
      <c r="A392" s="140">
        <f t="shared" si="91"/>
        <v>0.1</v>
      </c>
      <c r="B392" s="141">
        <f t="shared" si="100"/>
        <v>41600</v>
      </c>
      <c r="C392" s="35">
        <v>9012427</v>
      </c>
      <c r="D392" s="152">
        <f t="shared" si="88"/>
        <v>40700</v>
      </c>
      <c r="E392" s="115" t="s">
        <v>705</v>
      </c>
      <c r="F392" s="54" t="s">
        <v>766</v>
      </c>
      <c r="G392" s="62" t="s">
        <v>689</v>
      </c>
      <c r="H392" s="81">
        <v>0.28000000000000003</v>
      </c>
      <c r="I392" s="65">
        <v>1530</v>
      </c>
      <c r="J392" s="73">
        <f t="shared" si="94"/>
        <v>25</v>
      </c>
      <c r="K392" s="76">
        <f t="shared" si="95"/>
        <v>25</v>
      </c>
      <c r="L392" s="77">
        <f t="shared" si="96"/>
        <v>25</v>
      </c>
      <c r="M392" s="78">
        <f t="shared" si="97"/>
        <v>15.3</v>
      </c>
      <c r="N392" s="52">
        <f t="shared" si="87"/>
        <v>31403</v>
      </c>
      <c r="O392" s="86">
        <f t="shared" si="92"/>
        <v>10197</v>
      </c>
      <c r="P392" s="87">
        <f t="shared" si="93"/>
        <v>0.2451201923076923</v>
      </c>
      <c r="Q392" s="49"/>
    </row>
    <row r="393" spans="1:17" ht="12.95" customHeight="1" x14ac:dyDescent="0.2">
      <c r="A393" s="140">
        <f t="shared" si="91"/>
        <v>0.1</v>
      </c>
      <c r="B393" s="141">
        <f t="shared" si="100"/>
        <v>66500</v>
      </c>
      <c r="C393" s="35">
        <v>9012433</v>
      </c>
      <c r="D393" s="152">
        <f t="shared" si="88"/>
        <v>65100</v>
      </c>
      <c r="E393" s="115" t="s">
        <v>706</v>
      </c>
      <c r="F393" s="54" t="s">
        <v>767</v>
      </c>
      <c r="G393" s="62" t="s">
        <v>689</v>
      </c>
      <c r="H393" s="81">
        <v>0.28000000000000003</v>
      </c>
      <c r="I393" s="65">
        <v>2462</v>
      </c>
      <c r="J393" s="73">
        <f t="shared" si="94"/>
        <v>25</v>
      </c>
      <c r="K393" s="76">
        <f t="shared" si="95"/>
        <v>25</v>
      </c>
      <c r="L393" s="77">
        <f t="shared" si="96"/>
        <v>25</v>
      </c>
      <c r="M393" s="78">
        <f t="shared" si="97"/>
        <v>24.62</v>
      </c>
      <c r="N393" s="52">
        <f t="shared" si="87"/>
        <v>50113</v>
      </c>
      <c r="O393" s="86">
        <f t="shared" si="92"/>
        <v>16387</v>
      </c>
      <c r="P393" s="87">
        <f t="shared" si="93"/>
        <v>0.24642105263157896</v>
      </c>
      <c r="Q393" s="49"/>
    </row>
    <row r="394" spans="1:17" ht="12.95" customHeight="1" x14ac:dyDescent="0.2">
      <c r="A394" s="140">
        <f t="shared" si="91"/>
        <v>0.1</v>
      </c>
      <c r="B394" s="141">
        <f t="shared" si="100"/>
        <v>67800</v>
      </c>
      <c r="C394" s="35">
        <v>9012439</v>
      </c>
      <c r="D394" s="152">
        <f t="shared" si="88"/>
        <v>66400</v>
      </c>
      <c r="E394" s="115" t="s">
        <v>707</v>
      </c>
      <c r="F394" s="54" t="s">
        <v>768</v>
      </c>
      <c r="G394" s="62" t="s">
        <v>689</v>
      </c>
      <c r="H394" s="81">
        <v>0.28000000000000003</v>
      </c>
      <c r="I394" s="65">
        <v>2512</v>
      </c>
      <c r="J394" s="73">
        <f t="shared" si="94"/>
        <v>25</v>
      </c>
      <c r="K394" s="76">
        <f t="shared" si="95"/>
        <v>25</v>
      </c>
      <c r="L394" s="77">
        <f t="shared" si="96"/>
        <v>25</v>
      </c>
      <c r="M394" s="78">
        <f t="shared" si="97"/>
        <v>25.12</v>
      </c>
      <c r="N394" s="52">
        <f t="shared" si="87"/>
        <v>51116</v>
      </c>
      <c r="O394" s="86">
        <f t="shared" si="92"/>
        <v>16684</v>
      </c>
      <c r="P394" s="87">
        <f t="shared" si="93"/>
        <v>0.24607669616519173</v>
      </c>
      <c r="Q394" s="49"/>
    </row>
    <row r="395" spans="1:17" ht="12.95" customHeight="1" x14ac:dyDescent="0.2">
      <c r="A395" s="140">
        <f t="shared" si="91"/>
        <v>0.1</v>
      </c>
      <c r="B395" s="141">
        <f t="shared" si="100"/>
        <v>40000</v>
      </c>
      <c r="C395" s="35">
        <v>9012504</v>
      </c>
      <c r="D395" s="152">
        <f t="shared" si="88"/>
        <v>39100</v>
      </c>
      <c r="E395" s="115" t="s">
        <v>708</v>
      </c>
      <c r="F395" s="54" t="s">
        <v>769</v>
      </c>
      <c r="G395" s="62" t="s">
        <v>689</v>
      </c>
      <c r="H395" s="81">
        <v>0.28000000000000003</v>
      </c>
      <c r="I395" s="65">
        <v>1472</v>
      </c>
      <c r="J395" s="73">
        <f t="shared" si="94"/>
        <v>25</v>
      </c>
      <c r="K395" s="76">
        <f t="shared" si="95"/>
        <v>25</v>
      </c>
      <c r="L395" s="77">
        <f t="shared" si="96"/>
        <v>25</v>
      </c>
      <c r="M395" s="78">
        <f t="shared" si="97"/>
        <v>14.72</v>
      </c>
      <c r="N395" s="52">
        <f t="shared" si="87"/>
        <v>30238</v>
      </c>
      <c r="O395" s="86">
        <f t="shared" si="92"/>
        <v>9762</v>
      </c>
      <c r="P395" s="87">
        <f t="shared" si="93"/>
        <v>0.24404999999999999</v>
      </c>
      <c r="Q395" s="49"/>
    </row>
    <row r="396" spans="1:17" ht="12.95" customHeight="1" x14ac:dyDescent="0.2">
      <c r="A396" s="140">
        <f t="shared" si="91"/>
        <v>0.1</v>
      </c>
      <c r="B396" s="141">
        <f t="shared" si="100"/>
        <v>45800</v>
      </c>
      <c r="C396" s="35">
        <v>9012506</v>
      </c>
      <c r="D396" s="152">
        <f t="shared" ref="D396:D459" si="102">CEILING(IF(B396&lt;10000,B396,B396*0.98),100)-100</f>
        <v>44800</v>
      </c>
      <c r="E396" s="115" t="s">
        <v>709</v>
      </c>
      <c r="F396" s="54" t="s">
        <v>770</v>
      </c>
      <c r="G396" s="62" t="s">
        <v>689</v>
      </c>
      <c r="H396" s="81">
        <v>0.28000000000000003</v>
      </c>
      <c r="I396" s="65">
        <v>1687</v>
      </c>
      <c r="J396" s="73">
        <f t="shared" si="94"/>
        <v>25</v>
      </c>
      <c r="K396" s="76">
        <f t="shared" si="95"/>
        <v>25</v>
      </c>
      <c r="L396" s="77">
        <f t="shared" si="96"/>
        <v>25</v>
      </c>
      <c r="M396" s="78">
        <f t="shared" si="97"/>
        <v>16.87</v>
      </c>
      <c r="N396" s="52">
        <f t="shared" si="87"/>
        <v>34555</v>
      </c>
      <c r="O396" s="86">
        <f t="shared" si="92"/>
        <v>11245</v>
      </c>
      <c r="P396" s="87">
        <f t="shared" si="93"/>
        <v>0.24552401746724892</v>
      </c>
      <c r="Q396" s="49"/>
    </row>
    <row r="397" spans="1:17" ht="12.95" customHeight="1" x14ac:dyDescent="0.2">
      <c r="A397" s="140">
        <f t="shared" si="91"/>
        <v>0.1</v>
      </c>
      <c r="B397" s="141">
        <f t="shared" si="100"/>
        <v>51300</v>
      </c>
      <c r="C397" s="35">
        <v>9012512</v>
      </c>
      <c r="D397" s="152">
        <f t="shared" si="102"/>
        <v>50200</v>
      </c>
      <c r="E397" s="115" t="s">
        <v>710</v>
      </c>
      <c r="F397" s="54" t="s">
        <v>771</v>
      </c>
      <c r="G397" s="62" t="s">
        <v>689</v>
      </c>
      <c r="H397" s="81">
        <v>0.28000000000000003</v>
      </c>
      <c r="I397" s="65">
        <v>1892</v>
      </c>
      <c r="J397" s="73">
        <f t="shared" si="94"/>
        <v>25</v>
      </c>
      <c r="K397" s="76">
        <f t="shared" si="95"/>
        <v>25</v>
      </c>
      <c r="L397" s="77">
        <f t="shared" si="96"/>
        <v>25</v>
      </c>
      <c r="M397" s="78">
        <f t="shared" si="97"/>
        <v>18.920000000000002</v>
      </c>
      <c r="N397" s="52">
        <f t="shared" ref="N397:N460" si="103">CEILING(((I397*(1-H397)+J397+M397)*$N$8),1)-0</f>
        <v>38670</v>
      </c>
      <c r="O397" s="86">
        <f t="shared" si="92"/>
        <v>12630</v>
      </c>
      <c r="P397" s="87">
        <f t="shared" si="93"/>
        <v>0.24619883040935672</v>
      </c>
      <c r="Q397" s="49"/>
    </row>
    <row r="398" spans="1:17" ht="12.95" customHeight="1" x14ac:dyDescent="0.2">
      <c r="A398" s="140">
        <f t="shared" si="91"/>
        <v>0.1</v>
      </c>
      <c r="B398" s="142">
        <f t="shared" si="100"/>
        <v>58300</v>
      </c>
      <c r="C398" s="103">
        <v>9012526</v>
      </c>
      <c r="D398" s="153">
        <f t="shared" si="102"/>
        <v>57100</v>
      </c>
      <c r="E398" s="122" t="s">
        <v>711</v>
      </c>
      <c r="F398" s="123" t="s">
        <v>772</v>
      </c>
      <c r="G398" s="62" t="s">
        <v>689</v>
      </c>
      <c r="H398" s="81">
        <v>0.28000000000000003</v>
      </c>
      <c r="I398" s="65">
        <v>2157</v>
      </c>
      <c r="J398" s="73">
        <f t="shared" si="94"/>
        <v>25</v>
      </c>
      <c r="K398" s="76">
        <f t="shared" si="95"/>
        <v>25</v>
      </c>
      <c r="L398" s="77">
        <f t="shared" si="96"/>
        <v>25</v>
      </c>
      <c r="M398" s="78">
        <f t="shared" si="97"/>
        <v>21.57</v>
      </c>
      <c r="N398" s="52">
        <f t="shared" si="103"/>
        <v>43990</v>
      </c>
      <c r="O398" s="86">
        <f t="shared" si="92"/>
        <v>14310</v>
      </c>
      <c r="P398" s="87">
        <f t="shared" si="93"/>
        <v>0.24545454545454545</v>
      </c>
      <c r="Q398" s="49"/>
    </row>
    <row r="399" spans="1:17" ht="12.95" customHeight="1" x14ac:dyDescent="0.2">
      <c r="A399" s="140">
        <f t="shared" si="91"/>
        <v>0.1</v>
      </c>
      <c r="B399" s="141">
        <f t="shared" si="100"/>
        <v>76500</v>
      </c>
      <c r="C399" s="35">
        <v>9012701</v>
      </c>
      <c r="D399" s="152">
        <f t="shared" si="102"/>
        <v>74900</v>
      </c>
      <c r="E399" s="41" t="s">
        <v>712</v>
      </c>
      <c r="F399" s="54" t="s">
        <v>773</v>
      </c>
      <c r="G399" s="62" t="s">
        <v>713</v>
      </c>
      <c r="H399" s="81">
        <v>0.24</v>
      </c>
      <c r="I399" s="65">
        <v>2835</v>
      </c>
      <c r="J399" s="73">
        <f t="shared" si="94"/>
        <v>25</v>
      </c>
      <c r="K399" s="76">
        <f t="shared" si="95"/>
        <v>25</v>
      </c>
      <c r="L399" s="77">
        <f t="shared" si="96"/>
        <v>25</v>
      </c>
      <c r="M399" s="78">
        <f t="shared" si="97"/>
        <v>28.35</v>
      </c>
      <c r="N399" s="52">
        <f t="shared" si="103"/>
        <v>60719</v>
      </c>
      <c r="O399" s="86">
        <f t="shared" si="92"/>
        <v>15781</v>
      </c>
      <c r="P399" s="87">
        <f t="shared" si="93"/>
        <v>0.20628758169934641</v>
      </c>
      <c r="Q399" s="49"/>
    </row>
    <row r="400" spans="1:17" ht="12.95" customHeight="1" x14ac:dyDescent="0.2">
      <c r="A400" s="140">
        <f t="shared" si="91"/>
        <v>0.1</v>
      </c>
      <c r="B400" s="141">
        <f t="shared" si="100"/>
        <v>76500</v>
      </c>
      <c r="C400" s="35">
        <v>9012702</v>
      </c>
      <c r="D400" s="152">
        <f t="shared" si="102"/>
        <v>74900</v>
      </c>
      <c r="E400" s="41" t="s">
        <v>714</v>
      </c>
      <c r="F400" s="54" t="s">
        <v>774</v>
      </c>
      <c r="G400" s="62" t="s">
        <v>713</v>
      </c>
      <c r="H400" s="81">
        <v>0.24</v>
      </c>
      <c r="I400" s="65">
        <v>2835</v>
      </c>
      <c r="J400" s="73">
        <f t="shared" si="94"/>
        <v>25</v>
      </c>
      <c r="K400" s="76">
        <f t="shared" si="95"/>
        <v>25</v>
      </c>
      <c r="L400" s="77">
        <f t="shared" si="96"/>
        <v>25</v>
      </c>
      <c r="M400" s="78">
        <f t="shared" si="97"/>
        <v>28.35</v>
      </c>
      <c r="N400" s="52">
        <f t="shared" si="103"/>
        <v>60719</v>
      </c>
      <c r="O400" s="86">
        <f t="shared" si="92"/>
        <v>15781</v>
      </c>
      <c r="P400" s="87">
        <f t="shared" si="93"/>
        <v>0.20628758169934641</v>
      </c>
      <c r="Q400" s="49"/>
    </row>
    <row r="401" spans="1:17" ht="12.95" customHeight="1" x14ac:dyDescent="0.2">
      <c r="A401" s="140">
        <f t="shared" si="91"/>
        <v>0.1</v>
      </c>
      <c r="B401" s="141">
        <f t="shared" si="100"/>
        <v>88500</v>
      </c>
      <c r="C401" s="35">
        <v>9012703</v>
      </c>
      <c r="D401" s="152">
        <f t="shared" si="102"/>
        <v>86700</v>
      </c>
      <c r="E401" s="41" t="s">
        <v>715</v>
      </c>
      <c r="F401" s="54" t="s">
        <v>775</v>
      </c>
      <c r="G401" s="62" t="s">
        <v>713</v>
      </c>
      <c r="H401" s="81">
        <v>0.24</v>
      </c>
      <c r="I401" s="65">
        <v>3285</v>
      </c>
      <c r="J401" s="73">
        <f t="shared" si="94"/>
        <v>25</v>
      </c>
      <c r="K401" s="76">
        <f t="shared" si="95"/>
        <v>25</v>
      </c>
      <c r="L401" s="77">
        <f t="shared" si="96"/>
        <v>25</v>
      </c>
      <c r="M401" s="78">
        <f t="shared" si="97"/>
        <v>32.85</v>
      </c>
      <c r="N401" s="52">
        <f t="shared" si="103"/>
        <v>70248</v>
      </c>
      <c r="O401" s="86">
        <f t="shared" si="92"/>
        <v>18252</v>
      </c>
      <c r="P401" s="87">
        <f t="shared" si="93"/>
        <v>0.20623728813559322</v>
      </c>
      <c r="Q401" s="49"/>
    </row>
    <row r="402" spans="1:17" ht="12.95" customHeight="1" x14ac:dyDescent="0.2">
      <c r="A402" s="140">
        <f t="shared" si="91"/>
        <v>0.1</v>
      </c>
      <c r="B402" s="141">
        <f t="shared" ref="B402:B405" si="104">CEILING(((I402+J402+M402)*$B$4),1000)-1000</f>
        <v>110000</v>
      </c>
      <c r="C402" s="35">
        <v>9012704</v>
      </c>
      <c r="D402" s="152">
        <f t="shared" si="102"/>
        <v>107700</v>
      </c>
      <c r="E402" s="41" t="s">
        <v>716</v>
      </c>
      <c r="F402" s="54" t="s">
        <v>776</v>
      </c>
      <c r="G402" s="62" t="s">
        <v>713</v>
      </c>
      <c r="H402" s="81">
        <v>0.24</v>
      </c>
      <c r="I402" s="65">
        <v>4125</v>
      </c>
      <c r="J402" s="73">
        <f t="shared" si="94"/>
        <v>0</v>
      </c>
      <c r="K402" s="76">
        <f t="shared" si="95"/>
        <v>0</v>
      </c>
      <c r="L402" s="77">
        <f t="shared" si="96"/>
        <v>0</v>
      </c>
      <c r="M402" s="78">
        <f t="shared" si="97"/>
        <v>45.625</v>
      </c>
      <c r="N402" s="52">
        <f t="shared" si="103"/>
        <v>87468</v>
      </c>
      <c r="O402" s="86">
        <f t="shared" si="92"/>
        <v>22532</v>
      </c>
      <c r="P402" s="87">
        <f t="shared" si="93"/>
        <v>0.20483636363636365</v>
      </c>
      <c r="Q402" s="49"/>
    </row>
    <row r="403" spans="1:17" ht="12.95" customHeight="1" x14ac:dyDescent="0.2">
      <c r="A403" s="140">
        <f t="shared" si="91"/>
        <v>0.1</v>
      </c>
      <c r="B403" s="141">
        <f>CEILING(((I403+J403+M403)*$B$4),1000)-2000</f>
        <v>120000</v>
      </c>
      <c r="C403" s="35">
        <v>9012705</v>
      </c>
      <c r="D403" s="152">
        <f t="shared" si="102"/>
        <v>117500</v>
      </c>
      <c r="E403" s="41" t="s">
        <v>807</v>
      </c>
      <c r="F403" s="54" t="s">
        <v>808</v>
      </c>
      <c r="G403" s="62" t="s">
        <v>713</v>
      </c>
      <c r="H403" s="81">
        <v>0.24</v>
      </c>
      <c r="I403" s="65">
        <v>4525</v>
      </c>
      <c r="J403" s="73">
        <f t="shared" si="94"/>
        <v>0</v>
      </c>
      <c r="K403" s="76">
        <f t="shared" si="95"/>
        <v>0</v>
      </c>
      <c r="L403" s="77">
        <f t="shared" si="96"/>
        <v>0</v>
      </c>
      <c r="M403" s="78">
        <f t="shared" si="97"/>
        <v>47.625</v>
      </c>
      <c r="N403" s="52">
        <f t="shared" si="103"/>
        <v>95883</v>
      </c>
      <c r="O403" s="86">
        <f t="shared" si="92"/>
        <v>24117</v>
      </c>
      <c r="P403" s="87">
        <f t="shared" si="93"/>
        <v>0.20097499999999999</v>
      </c>
      <c r="Q403" s="49"/>
    </row>
    <row r="404" spans="1:17" ht="12.95" customHeight="1" x14ac:dyDescent="0.2">
      <c r="A404" s="140">
        <f t="shared" si="91"/>
        <v>0.1</v>
      </c>
      <c r="B404" s="141">
        <f t="shared" si="104"/>
        <v>123000</v>
      </c>
      <c r="C404" s="35">
        <v>9012706</v>
      </c>
      <c r="D404" s="152">
        <f t="shared" si="102"/>
        <v>120500</v>
      </c>
      <c r="E404" s="41" t="s">
        <v>809</v>
      </c>
      <c r="F404" s="54" t="s">
        <v>812</v>
      </c>
      <c r="G404" s="62" t="s">
        <v>713</v>
      </c>
      <c r="H404" s="81">
        <v>0.24</v>
      </c>
      <c r="I404" s="65">
        <v>4625</v>
      </c>
      <c r="J404" s="73">
        <f t="shared" si="94"/>
        <v>0</v>
      </c>
      <c r="K404" s="76">
        <f t="shared" si="95"/>
        <v>0</v>
      </c>
      <c r="L404" s="77">
        <f t="shared" si="96"/>
        <v>0</v>
      </c>
      <c r="M404" s="78">
        <f t="shared" si="97"/>
        <v>48.125</v>
      </c>
      <c r="N404" s="52">
        <f t="shared" si="103"/>
        <v>97986</v>
      </c>
      <c r="O404" s="86">
        <f t="shared" si="92"/>
        <v>25014</v>
      </c>
      <c r="P404" s="87">
        <f t="shared" si="93"/>
        <v>0.20336585365853657</v>
      </c>
      <c r="Q404" s="49"/>
    </row>
    <row r="405" spans="1:17" ht="12.95" customHeight="1" x14ac:dyDescent="0.2">
      <c r="A405" s="140">
        <f t="shared" si="91"/>
        <v>0.1</v>
      </c>
      <c r="B405" s="141">
        <f t="shared" si="104"/>
        <v>150000</v>
      </c>
      <c r="C405" s="35">
        <v>9012707</v>
      </c>
      <c r="D405" s="152">
        <f t="shared" si="102"/>
        <v>146900</v>
      </c>
      <c r="E405" s="41" t="s">
        <v>810</v>
      </c>
      <c r="F405" s="54" t="s">
        <v>813</v>
      </c>
      <c r="G405" s="62" t="s">
        <v>713</v>
      </c>
      <c r="H405" s="81">
        <v>0.24</v>
      </c>
      <c r="I405" s="65">
        <v>5625</v>
      </c>
      <c r="J405" s="73">
        <f t="shared" si="94"/>
        <v>0</v>
      </c>
      <c r="K405" s="76">
        <f t="shared" si="95"/>
        <v>0</v>
      </c>
      <c r="L405" s="77">
        <f t="shared" si="96"/>
        <v>0</v>
      </c>
      <c r="M405" s="78">
        <f t="shared" si="97"/>
        <v>53.125</v>
      </c>
      <c r="N405" s="52">
        <f t="shared" si="103"/>
        <v>119024</v>
      </c>
      <c r="O405" s="86">
        <f t="shared" si="92"/>
        <v>30976</v>
      </c>
      <c r="P405" s="87">
        <f t="shared" si="93"/>
        <v>0.20650666666666667</v>
      </c>
      <c r="Q405" s="49"/>
    </row>
    <row r="406" spans="1:17" s="7" customFormat="1" ht="12.95" customHeight="1" thickBot="1" x14ac:dyDescent="0.25">
      <c r="A406" s="140">
        <f t="shared" ref="A406:A469" si="105">IF(H406&lt;19%,0.05,0.1)</f>
        <v>0.1</v>
      </c>
      <c r="B406" s="144">
        <f>CEILING(((I406+J406+M406)*$B$4),1000)-1000</f>
        <v>184000</v>
      </c>
      <c r="C406" s="112">
        <v>9012708</v>
      </c>
      <c r="D406" s="155">
        <f t="shared" si="102"/>
        <v>180300</v>
      </c>
      <c r="E406" s="113" t="s">
        <v>811</v>
      </c>
      <c r="F406" s="121" t="s">
        <v>814</v>
      </c>
      <c r="G406" s="62" t="s">
        <v>713</v>
      </c>
      <c r="H406" s="81">
        <v>0.24</v>
      </c>
      <c r="I406" s="65">
        <v>6905</v>
      </c>
      <c r="J406" s="73">
        <f t="shared" si="94"/>
        <v>0</v>
      </c>
      <c r="K406" s="76">
        <f t="shared" si="95"/>
        <v>0</v>
      </c>
      <c r="L406" s="77">
        <f t="shared" si="96"/>
        <v>0</v>
      </c>
      <c r="M406" s="78">
        <f t="shared" si="97"/>
        <v>59.524999999999999</v>
      </c>
      <c r="N406" s="52">
        <f t="shared" si="103"/>
        <v>145952</v>
      </c>
      <c r="O406" s="86">
        <f t="shared" si="92"/>
        <v>38048</v>
      </c>
      <c r="P406" s="87">
        <f t="shared" si="93"/>
        <v>0.20678260869565218</v>
      </c>
      <c r="Q406" s="49"/>
    </row>
    <row r="407" spans="1:17" s="7" customFormat="1" ht="12.95" customHeight="1" x14ac:dyDescent="0.2">
      <c r="A407" s="140">
        <f t="shared" si="105"/>
        <v>0.1</v>
      </c>
      <c r="B407" s="145">
        <f t="shared" ref="B407:B427" si="106">CEILING(((I407+J407+M407)*$B$4),100)-100</f>
        <v>36300</v>
      </c>
      <c r="C407" s="106">
        <v>9153000</v>
      </c>
      <c r="D407" s="156">
        <f t="shared" si="102"/>
        <v>35500</v>
      </c>
      <c r="E407" s="116" t="s">
        <v>486</v>
      </c>
      <c r="F407" s="124" t="s">
        <v>487</v>
      </c>
      <c r="G407" s="61">
        <v>31</v>
      </c>
      <c r="H407" s="81">
        <v>0.28000000000000003</v>
      </c>
      <c r="I407" s="65">
        <v>1337</v>
      </c>
      <c r="J407" s="73">
        <f t="shared" si="94"/>
        <v>20</v>
      </c>
      <c r="K407" s="76">
        <f t="shared" si="95"/>
        <v>20</v>
      </c>
      <c r="L407" s="77">
        <f t="shared" si="96"/>
        <v>25</v>
      </c>
      <c r="M407" s="78">
        <f t="shared" si="97"/>
        <v>13.37</v>
      </c>
      <c r="N407" s="52">
        <f t="shared" si="103"/>
        <v>27391</v>
      </c>
      <c r="O407" s="86">
        <f t="shared" ref="O407:O470" si="107">B407-N407</f>
        <v>8909</v>
      </c>
      <c r="P407" s="87">
        <f t="shared" ref="P407:P470" si="108">O407/B407</f>
        <v>0.24542699724517905</v>
      </c>
      <c r="Q407" s="46"/>
    </row>
    <row r="408" spans="1:17" s="7" customFormat="1" ht="12.95" customHeight="1" x14ac:dyDescent="0.2">
      <c r="A408" s="140">
        <f t="shared" si="105"/>
        <v>0.1</v>
      </c>
      <c r="B408" s="141">
        <f t="shared" si="106"/>
        <v>56300</v>
      </c>
      <c r="C408" s="35">
        <v>9153504</v>
      </c>
      <c r="D408" s="152">
        <f t="shared" si="102"/>
        <v>55100</v>
      </c>
      <c r="E408" s="115" t="s">
        <v>499</v>
      </c>
      <c r="F408" s="42" t="s">
        <v>500</v>
      </c>
      <c r="G408" s="61">
        <v>31</v>
      </c>
      <c r="H408" s="81">
        <v>0.28000000000000003</v>
      </c>
      <c r="I408" s="65">
        <v>2079</v>
      </c>
      <c r="J408" s="73">
        <f t="shared" ref="J408:J471" si="109">IF(I408*(1-H408)&lt;500,$M$2,K408)</f>
        <v>25</v>
      </c>
      <c r="K408" s="76">
        <f t="shared" ref="K408:K471" si="110">IF(I408*(1-H408)&lt;1000,$M$3,L408)</f>
        <v>25</v>
      </c>
      <c r="L408" s="77">
        <f t="shared" ref="L408:L471" si="111">IF(I408*(1-H408)&lt;3000,$M$4,0)</f>
        <v>25</v>
      </c>
      <c r="M408" s="78">
        <f t="shared" ref="M408:M471" si="112">IF(J408&gt;0,(I408/100),(25+I408/200))</f>
        <v>20.79</v>
      </c>
      <c r="N408" s="52">
        <f t="shared" si="103"/>
        <v>42424</v>
      </c>
      <c r="O408" s="86">
        <f t="shared" si="107"/>
        <v>13876</v>
      </c>
      <c r="P408" s="87">
        <f t="shared" si="108"/>
        <v>0.24646536412078152</v>
      </c>
      <c r="Q408" s="46"/>
    </row>
    <row r="409" spans="1:17" s="7" customFormat="1" ht="12.95" customHeight="1" x14ac:dyDescent="0.2">
      <c r="A409" s="140">
        <f t="shared" si="105"/>
        <v>0.1</v>
      </c>
      <c r="B409" s="141">
        <f t="shared" si="106"/>
        <v>64000</v>
      </c>
      <c r="C409" s="35">
        <v>9153506</v>
      </c>
      <c r="D409" s="152">
        <f t="shared" si="102"/>
        <v>62700</v>
      </c>
      <c r="E409" s="115" t="s">
        <v>488</v>
      </c>
      <c r="F409" s="42" t="s">
        <v>501</v>
      </c>
      <c r="G409" s="61">
        <v>31</v>
      </c>
      <c r="H409" s="81">
        <v>0.28000000000000003</v>
      </c>
      <c r="I409" s="65">
        <v>2369</v>
      </c>
      <c r="J409" s="73">
        <f t="shared" si="109"/>
        <v>25</v>
      </c>
      <c r="K409" s="76">
        <f t="shared" si="110"/>
        <v>25</v>
      </c>
      <c r="L409" s="77">
        <f t="shared" si="111"/>
        <v>25</v>
      </c>
      <c r="M409" s="78">
        <f t="shared" si="112"/>
        <v>23.69</v>
      </c>
      <c r="N409" s="52">
        <f t="shared" si="103"/>
        <v>48246</v>
      </c>
      <c r="O409" s="86">
        <f t="shared" si="107"/>
        <v>15754</v>
      </c>
      <c r="P409" s="87">
        <f t="shared" si="108"/>
        <v>0.24615624999999999</v>
      </c>
      <c r="Q409" s="46"/>
    </row>
    <row r="410" spans="1:17" s="7" customFormat="1" ht="12.95" customHeight="1" x14ac:dyDescent="0.2">
      <c r="A410" s="140">
        <f t="shared" si="105"/>
        <v>0.1</v>
      </c>
      <c r="B410" s="141">
        <f t="shared" si="106"/>
        <v>64300</v>
      </c>
      <c r="C410" s="35">
        <v>9153512</v>
      </c>
      <c r="D410" s="152">
        <f t="shared" si="102"/>
        <v>63000</v>
      </c>
      <c r="E410" s="115" t="s">
        <v>489</v>
      </c>
      <c r="F410" s="42" t="s">
        <v>502</v>
      </c>
      <c r="G410" s="61">
        <v>31</v>
      </c>
      <c r="H410" s="81">
        <v>0.28000000000000003</v>
      </c>
      <c r="I410" s="65">
        <v>2379</v>
      </c>
      <c r="J410" s="73">
        <f t="shared" si="109"/>
        <v>25</v>
      </c>
      <c r="K410" s="76">
        <f t="shared" si="110"/>
        <v>25</v>
      </c>
      <c r="L410" s="77">
        <f t="shared" si="111"/>
        <v>25</v>
      </c>
      <c r="M410" s="78">
        <f t="shared" si="112"/>
        <v>23.79</v>
      </c>
      <c r="N410" s="52">
        <f t="shared" si="103"/>
        <v>48446</v>
      </c>
      <c r="O410" s="86">
        <f t="shared" si="107"/>
        <v>15854</v>
      </c>
      <c r="P410" s="87">
        <f t="shared" si="108"/>
        <v>0.24656298600311041</v>
      </c>
      <c r="Q410" s="46"/>
    </row>
    <row r="411" spans="1:17" s="7" customFormat="1" ht="12.95" customHeight="1" x14ac:dyDescent="0.2">
      <c r="A411" s="140">
        <f t="shared" si="105"/>
        <v>0.1</v>
      </c>
      <c r="B411" s="142">
        <f t="shared" si="106"/>
        <v>72300</v>
      </c>
      <c r="C411" s="103">
        <v>9153526</v>
      </c>
      <c r="D411" s="153">
        <f t="shared" si="102"/>
        <v>70800</v>
      </c>
      <c r="E411" s="122" t="s">
        <v>490</v>
      </c>
      <c r="F411" s="125" t="s">
        <v>503</v>
      </c>
      <c r="G411" s="61">
        <v>31</v>
      </c>
      <c r="H411" s="81">
        <v>0.28000000000000003</v>
      </c>
      <c r="I411" s="65">
        <v>2679</v>
      </c>
      <c r="J411" s="73">
        <f t="shared" si="109"/>
        <v>25</v>
      </c>
      <c r="K411" s="76">
        <f t="shared" si="110"/>
        <v>25</v>
      </c>
      <c r="L411" s="77">
        <f t="shared" si="111"/>
        <v>25</v>
      </c>
      <c r="M411" s="78">
        <f t="shared" si="112"/>
        <v>26.79</v>
      </c>
      <c r="N411" s="52">
        <f t="shared" si="103"/>
        <v>54469</v>
      </c>
      <c r="O411" s="86">
        <f t="shared" si="107"/>
        <v>17831</v>
      </c>
      <c r="P411" s="87">
        <f t="shared" si="108"/>
        <v>0.24662517289073305</v>
      </c>
      <c r="Q411" s="46"/>
    </row>
    <row r="412" spans="1:17" s="7" customFormat="1" ht="12.95" customHeight="1" x14ac:dyDescent="0.2">
      <c r="A412" s="140">
        <f t="shared" si="105"/>
        <v>0.1</v>
      </c>
      <c r="B412" s="141">
        <f t="shared" si="106"/>
        <v>94700</v>
      </c>
      <c r="C412" s="35">
        <v>9153612</v>
      </c>
      <c r="D412" s="152">
        <f t="shared" si="102"/>
        <v>92800</v>
      </c>
      <c r="E412" s="41" t="s">
        <v>491</v>
      </c>
      <c r="F412" s="42" t="s">
        <v>504</v>
      </c>
      <c r="G412" s="61">
        <v>32</v>
      </c>
      <c r="H412" s="81">
        <v>0.24</v>
      </c>
      <c r="I412" s="65">
        <v>3517</v>
      </c>
      <c r="J412" s="73">
        <f t="shared" si="109"/>
        <v>25</v>
      </c>
      <c r="K412" s="76">
        <f t="shared" si="110"/>
        <v>25</v>
      </c>
      <c r="L412" s="77">
        <f t="shared" si="111"/>
        <v>25</v>
      </c>
      <c r="M412" s="78">
        <f t="shared" si="112"/>
        <v>35.17</v>
      </c>
      <c r="N412" s="52">
        <f t="shared" si="103"/>
        <v>75160</v>
      </c>
      <c r="O412" s="86">
        <f t="shared" si="107"/>
        <v>19540</v>
      </c>
      <c r="P412" s="87">
        <f t="shared" si="108"/>
        <v>0.20633579725448786</v>
      </c>
      <c r="Q412" s="46"/>
    </row>
    <row r="413" spans="1:17" s="7" customFormat="1" ht="12.95" customHeight="1" x14ac:dyDescent="0.2">
      <c r="A413" s="140">
        <f t="shared" si="105"/>
        <v>0.1</v>
      </c>
      <c r="B413" s="141">
        <f t="shared" ref="B413:B419" si="113">CEILING(((I413+J413+M413)*$B$4),1000)-1000</f>
        <v>130000</v>
      </c>
      <c r="C413" s="35">
        <v>9153618</v>
      </c>
      <c r="D413" s="152">
        <f t="shared" si="102"/>
        <v>127300</v>
      </c>
      <c r="E413" s="41" t="s">
        <v>492</v>
      </c>
      <c r="F413" s="42" t="s">
        <v>505</v>
      </c>
      <c r="G413" s="61">
        <v>32</v>
      </c>
      <c r="H413" s="81">
        <v>0.24</v>
      </c>
      <c r="I413" s="65">
        <v>4862</v>
      </c>
      <c r="J413" s="73">
        <f t="shared" si="109"/>
        <v>0</v>
      </c>
      <c r="K413" s="76">
        <f t="shared" si="110"/>
        <v>0</v>
      </c>
      <c r="L413" s="77">
        <f t="shared" si="111"/>
        <v>0</v>
      </c>
      <c r="M413" s="78">
        <f t="shared" si="112"/>
        <v>49.31</v>
      </c>
      <c r="N413" s="52">
        <f t="shared" si="103"/>
        <v>102972</v>
      </c>
      <c r="O413" s="86">
        <f t="shared" si="107"/>
        <v>27028</v>
      </c>
      <c r="P413" s="87">
        <f t="shared" si="108"/>
        <v>0.20790769230769232</v>
      </c>
      <c r="Q413" s="46"/>
    </row>
    <row r="414" spans="1:17" s="7" customFormat="1" ht="12.95" customHeight="1" x14ac:dyDescent="0.2">
      <c r="A414" s="140">
        <f t="shared" si="105"/>
        <v>0.1</v>
      </c>
      <c r="B414" s="141">
        <f t="shared" si="113"/>
        <v>105000</v>
      </c>
      <c r="C414" s="35">
        <v>9153625</v>
      </c>
      <c r="D414" s="152">
        <f t="shared" si="102"/>
        <v>102800</v>
      </c>
      <c r="E414" s="41" t="s">
        <v>493</v>
      </c>
      <c r="F414" s="42" t="s">
        <v>506</v>
      </c>
      <c r="G414" s="61">
        <v>32</v>
      </c>
      <c r="H414" s="81">
        <v>0.24</v>
      </c>
      <c r="I414" s="65">
        <v>3952</v>
      </c>
      <c r="J414" s="73">
        <f t="shared" si="109"/>
        <v>0</v>
      </c>
      <c r="K414" s="76">
        <f t="shared" si="110"/>
        <v>0</v>
      </c>
      <c r="L414" s="77">
        <f t="shared" si="111"/>
        <v>0</v>
      </c>
      <c r="M414" s="78">
        <f t="shared" si="112"/>
        <v>44.760000000000005</v>
      </c>
      <c r="N414" s="52">
        <f t="shared" si="103"/>
        <v>83828</v>
      </c>
      <c r="O414" s="86">
        <f t="shared" si="107"/>
        <v>21172</v>
      </c>
      <c r="P414" s="87">
        <f t="shared" si="108"/>
        <v>0.20163809523809523</v>
      </c>
      <c r="Q414" s="46"/>
    </row>
    <row r="415" spans="1:17" s="7" customFormat="1" ht="12.95" customHeight="1" x14ac:dyDescent="0.2">
      <c r="A415" s="140">
        <f t="shared" si="105"/>
        <v>0.1</v>
      </c>
      <c r="B415" s="141">
        <f t="shared" si="113"/>
        <v>122000</v>
      </c>
      <c r="C415" s="35">
        <v>9153632</v>
      </c>
      <c r="D415" s="152">
        <f t="shared" si="102"/>
        <v>119500</v>
      </c>
      <c r="E415" s="41" t="s">
        <v>494</v>
      </c>
      <c r="F415" s="42" t="s">
        <v>507</v>
      </c>
      <c r="G415" s="61">
        <v>32</v>
      </c>
      <c r="H415" s="81">
        <v>0.24</v>
      </c>
      <c r="I415" s="65">
        <v>4565</v>
      </c>
      <c r="J415" s="73">
        <f t="shared" si="109"/>
        <v>0</v>
      </c>
      <c r="K415" s="76">
        <f t="shared" si="110"/>
        <v>0</v>
      </c>
      <c r="L415" s="77">
        <f t="shared" si="111"/>
        <v>0</v>
      </c>
      <c r="M415" s="78">
        <f t="shared" si="112"/>
        <v>47.825000000000003</v>
      </c>
      <c r="N415" s="52">
        <f t="shared" si="103"/>
        <v>96724</v>
      </c>
      <c r="O415" s="86">
        <f t="shared" si="107"/>
        <v>25276</v>
      </c>
      <c r="P415" s="87">
        <f t="shared" si="108"/>
        <v>0.20718032786885246</v>
      </c>
      <c r="Q415" s="46"/>
    </row>
    <row r="416" spans="1:17" s="7" customFormat="1" ht="12.95" customHeight="1" x14ac:dyDescent="0.2">
      <c r="A416" s="140">
        <f t="shared" si="105"/>
        <v>0.1</v>
      </c>
      <c r="B416" s="141">
        <f>CEILING(((I416+J416+M416)*$B$4),1000)-4000</f>
        <v>128000</v>
      </c>
      <c r="C416" s="35">
        <v>9153633</v>
      </c>
      <c r="D416" s="152">
        <f t="shared" si="102"/>
        <v>125400</v>
      </c>
      <c r="E416" s="41" t="s">
        <v>495</v>
      </c>
      <c r="F416" s="42" t="s">
        <v>508</v>
      </c>
      <c r="G416" s="61">
        <v>32</v>
      </c>
      <c r="H416" s="81">
        <v>0.24</v>
      </c>
      <c r="I416" s="65">
        <v>4922</v>
      </c>
      <c r="J416" s="73">
        <f t="shared" si="109"/>
        <v>0</v>
      </c>
      <c r="K416" s="76">
        <f t="shared" si="110"/>
        <v>0</v>
      </c>
      <c r="L416" s="77">
        <f t="shared" si="111"/>
        <v>0</v>
      </c>
      <c r="M416" s="78">
        <f t="shared" si="112"/>
        <v>49.61</v>
      </c>
      <c r="N416" s="52">
        <f t="shared" si="103"/>
        <v>104235</v>
      </c>
      <c r="O416" s="86">
        <f t="shared" si="107"/>
        <v>23765</v>
      </c>
      <c r="P416" s="87">
        <f t="shared" si="108"/>
        <v>0.1856640625</v>
      </c>
      <c r="Q416" s="46"/>
    </row>
    <row r="417" spans="1:17" s="7" customFormat="1" ht="12.95" customHeight="1" x14ac:dyDescent="0.2">
      <c r="A417" s="140">
        <f t="shared" si="105"/>
        <v>0.1</v>
      </c>
      <c r="B417" s="141">
        <f t="shared" si="113"/>
        <v>132000</v>
      </c>
      <c r="C417" s="35">
        <v>9153634</v>
      </c>
      <c r="D417" s="152">
        <f t="shared" si="102"/>
        <v>129300</v>
      </c>
      <c r="E417" s="41" t="s">
        <v>496</v>
      </c>
      <c r="F417" s="42" t="s">
        <v>509</v>
      </c>
      <c r="G417" s="61">
        <v>32</v>
      </c>
      <c r="H417" s="81">
        <v>0.24</v>
      </c>
      <c r="I417" s="65">
        <v>4957</v>
      </c>
      <c r="J417" s="73">
        <f t="shared" si="109"/>
        <v>0</v>
      </c>
      <c r="K417" s="76">
        <f t="shared" si="110"/>
        <v>0</v>
      </c>
      <c r="L417" s="77">
        <f t="shared" si="111"/>
        <v>0</v>
      </c>
      <c r="M417" s="78">
        <f t="shared" si="112"/>
        <v>49.784999999999997</v>
      </c>
      <c r="N417" s="52">
        <f t="shared" si="103"/>
        <v>104971</v>
      </c>
      <c r="O417" s="86">
        <f t="shared" si="107"/>
        <v>27029</v>
      </c>
      <c r="P417" s="87">
        <f t="shared" si="108"/>
        <v>0.20476515151515151</v>
      </c>
      <c r="Q417" s="46"/>
    </row>
    <row r="418" spans="1:17" s="7" customFormat="1" ht="12.95" customHeight="1" x14ac:dyDescent="0.2">
      <c r="A418" s="140">
        <f t="shared" si="105"/>
        <v>0.1</v>
      </c>
      <c r="B418" s="141">
        <f>CEILING(((I418+J418+M418)*$B$4),1000)-2000</f>
        <v>150000</v>
      </c>
      <c r="C418" s="35">
        <v>9153640</v>
      </c>
      <c r="D418" s="152">
        <f t="shared" si="102"/>
        <v>146900</v>
      </c>
      <c r="E418" s="41" t="s">
        <v>497</v>
      </c>
      <c r="F418" s="42" t="s">
        <v>510</v>
      </c>
      <c r="G418" s="61">
        <v>32</v>
      </c>
      <c r="H418" s="81">
        <v>0.24</v>
      </c>
      <c r="I418" s="65">
        <v>5660</v>
      </c>
      <c r="J418" s="73">
        <f t="shared" si="109"/>
        <v>0</v>
      </c>
      <c r="K418" s="76">
        <f t="shared" si="110"/>
        <v>0</v>
      </c>
      <c r="L418" s="77">
        <f t="shared" si="111"/>
        <v>0</v>
      </c>
      <c r="M418" s="78">
        <f t="shared" si="112"/>
        <v>53.3</v>
      </c>
      <c r="N418" s="52">
        <f t="shared" si="103"/>
        <v>119760</v>
      </c>
      <c r="O418" s="86">
        <f t="shared" si="107"/>
        <v>30240</v>
      </c>
      <c r="P418" s="87">
        <f t="shared" si="108"/>
        <v>0.2016</v>
      </c>
      <c r="Q418" s="46"/>
    </row>
    <row r="419" spans="1:17" s="7" customFormat="1" ht="12.95" customHeight="1" x14ac:dyDescent="0.2">
      <c r="A419" s="140">
        <f t="shared" si="105"/>
        <v>0.1</v>
      </c>
      <c r="B419" s="141">
        <f t="shared" si="113"/>
        <v>167000</v>
      </c>
      <c r="C419" s="35">
        <v>9153650</v>
      </c>
      <c r="D419" s="152">
        <f t="shared" si="102"/>
        <v>163600</v>
      </c>
      <c r="E419" s="41" t="s">
        <v>498</v>
      </c>
      <c r="F419" s="42" t="s">
        <v>511</v>
      </c>
      <c r="G419" s="61">
        <v>32</v>
      </c>
      <c r="H419" s="81">
        <v>0.24</v>
      </c>
      <c r="I419" s="65">
        <v>6252</v>
      </c>
      <c r="J419" s="73">
        <f t="shared" si="109"/>
        <v>0</v>
      </c>
      <c r="K419" s="76">
        <f t="shared" si="110"/>
        <v>0</v>
      </c>
      <c r="L419" s="77">
        <f t="shared" si="111"/>
        <v>0</v>
      </c>
      <c r="M419" s="78">
        <f t="shared" si="112"/>
        <v>56.260000000000005</v>
      </c>
      <c r="N419" s="52">
        <f t="shared" si="103"/>
        <v>132214</v>
      </c>
      <c r="O419" s="86">
        <f t="shared" si="107"/>
        <v>34786</v>
      </c>
      <c r="P419" s="87">
        <f t="shared" si="108"/>
        <v>0.20829940119760479</v>
      </c>
      <c r="Q419" s="46"/>
    </row>
    <row r="420" spans="1:17" s="7" customFormat="1" ht="12.95" customHeight="1" thickBot="1" x14ac:dyDescent="0.25">
      <c r="A420" s="140">
        <f t="shared" si="105"/>
        <v>0.1</v>
      </c>
      <c r="B420" s="144">
        <f>CEILING(((I420+J420+M420)*$B$4),1000)-1000</f>
        <v>186000</v>
      </c>
      <c r="C420" s="112">
        <v>9153651</v>
      </c>
      <c r="D420" s="155">
        <f t="shared" si="102"/>
        <v>182200</v>
      </c>
      <c r="E420" s="113" t="s">
        <v>15</v>
      </c>
      <c r="F420" s="114" t="s">
        <v>16</v>
      </c>
      <c r="G420" s="61">
        <v>32</v>
      </c>
      <c r="H420" s="81">
        <v>0.24</v>
      </c>
      <c r="I420" s="65">
        <v>6972</v>
      </c>
      <c r="J420" s="73">
        <f t="shared" si="109"/>
        <v>0</v>
      </c>
      <c r="K420" s="76">
        <f t="shared" si="110"/>
        <v>0</v>
      </c>
      <c r="L420" s="77">
        <f t="shared" si="111"/>
        <v>0</v>
      </c>
      <c r="M420" s="78">
        <f t="shared" si="112"/>
        <v>59.86</v>
      </c>
      <c r="N420" s="52">
        <f t="shared" si="103"/>
        <v>147361</v>
      </c>
      <c r="O420" s="86">
        <f t="shared" si="107"/>
        <v>38639</v>
      </c>
      <c r="P420" s="87">
        <f t="shared" si="108"/>
        <v>0.20773655913978495</v>
      </c>
      <c r="Q420" s="46"/>
    </row>
    <row r="421" spans="1:17" s="7" customFormat="1" ht="12.95" customHeight="1" x14ac:dyDescent="0.2">
      <c r="A421" s="140">
        <f t="shared" si="105"/>
        <v>0.1</v>
      </c>
      <c r="B421" s="145">
        <f t="shared" si="106"/>
        <v>48500</v>
      </c>
      <c r="C421" s="106">
        <v>9162000</v>
      </c>
      <c r="D421" s="156">
        <f t="shared" si="102"/>
        <v>47500</v>
      </c>
      <c r="E421" s="116" t="s">
        <v>305</v>
      </c>
      <c r="F421" s="124" t="s">
        <v>95</v>
      </c>
      <c r="G421" s="61">
        <v>31</v>
      </c>
      <c r="H421" s="81">
        <v>0.28000000000000003</v>
      </c>
      <c r="I421" s="65">
        <v>1789</v>
      </c>
      <c r="J421" s="73">
        <f t="shared" si="109"/>
        <v>25</v>
      </c>
      <c r="K421" s="76">
        <f t="shared" si="110"/>
        <v>25</v>
      </c>
      <c r="L421" s="77">
        <f t="shared" si="111"/>
        <v>25</v>
      </c>
      <c r="M421" s="78">
        <f t="shared" si="112"/>
        <v>17.89</v>
      </c>
      <c r="N421" s="52">
        <f t="shared" si="103"/>
        <v>36602</v>
      </c>
      <c r="O421" s="86">
        <f t="shared" si="107"/>
        <v>11898</v>
      </c>
      <c r="P421" s="87">
        <f t="shared" si="108"/>
        <v>0.24531958762886599</v>
      </c>
      <c r="Q421" s="46"/>
    </row>
    <row r="422" spans="1:17" s="7" customFormat="1" ht="12.95" customHeight="1" x14ac:dyDescent="0.2">
      <c r="A422" s="140">
        <f t="shared" si="105"/>
        <v>0.1</v>
      </c>
      <c r="B422" s="141">
        <f>CEILING(((I422+J422+M422)*$B$4),1000)-1000</f>
        <v>79000</v>
      </c>
      <c r="C422" s="35">
        <v>9162331</v>
      </c>
      <c r="D422" s="152">
        <f t="shared" si="102"/>
        <v>77400</v>
      </c>
      <c r="E422" s="115" t="s">
        <v>306</v>
      </c>
      <c r="F422" s="42" t="s">
        <v>170</v>
      </c>
      <c r="G422" s="61">
        <v>31</v>
      </c>
      <c r="H422" s="81">
        <v>0.28000000000000003</v>
      </c>
      <c r="I422" s="65">
        <v>2950</v>
      </c>
      <c r="J422" s="73">
        <f t="shared" si="109"/>
        <v>25</v>
      </c>
      <c r="K422" s="76">
        <f t="shared" si="110"/>
        <v>25</v>
      </c>
      <c r="L422" s="77">
        <f t="shared" si="111"/>
        <v>25</v>
      </c>
      <c r="M422" s="78">
        <f t="shared" si="112"/>
        <v>29.5</v>
      </c>
      <c r="N422" s="52">
        <f t="shared" si="103"/>
        <v>59909</v>
      </c>
      <c r="O422" s="86">
        <f t="shared" si="107"/>
        <v>19091</v>
      </c>
      <c r="P422" s="87">
        <f t="shared" si="108"/>
        <v>0.24165822784810126</v>
      </c>
      <c r="Q422" s="46"/>
    </row>
    <row r="423" spans="1:17" s="7" customFormat="1" ht="12.95" customHeight="1" x14ac:dyDescent="0.2">
      <c r="A423" s="140">
        <f t="shared" si="105"/>
        <v>0.1</v>
      </c>
      <c r="B423" s="141">
        <f t="shared" si="106"/>
        <v>68400</v>
      </c>
      <c r="C423" s="35">
        <v>9162504</v>
      </c>
      <c r="D423" s="152">
        <f t="shared" si="102"/>
        <v>67000</v>
      </c>
      <c r="E423" s="115" t="s">
        <v>307</v>
      </c>
      <c r="F423" s="42" t="s">
        <v>96</v>
      </c>
      <c r="G423" s="61">
        <v>31</v>
      </c>
      <c r="H423" s="81">
        <v>0.28000000000000003</v>
      </c>
      <c r="I423" s="65">
        <v>2531</v>
      </c>
      <c r="J423" s="73">
        <f t="shared" si="109"/>
        <v>25</v>
      </c>
      <c r="K423" s="76">
        <f t="shared" si="110"/>
        <v>25</v>
      </c>
      <c r="L423" s="77">
        <f t="shared" si="111"/>
        <v>25</v>
      </c>
      <c r="M423" s="78">
        <f t="shared" si="112"/>
        <v>25.31</v>
      </c>
      <c r="N423" s="52">
        <f t="shared" si="103"/>
        <v>51498</v>
      </c>
      <c r="O423" s="86">
        <f t="shared" si="107"/>
        <v>16902</v>
      </c>
      <c r="P423" s="87">
        <f t="shared" si="108"/>
        <v>0.24710526315789474</v>
      </c>
      <c r="Q423" s="46"/>
    </row>
    <row r="424" spans="1:17" s="7" customFormat="1" ht="12.95" customHeight="1" x14ac:dyDescent="0.2">
      <c r="A424" s="140">
        <f t="shared" si="105"/>
        <v>0.1</v>
      </c>
      <c r="B424" s="141">
        <f>CEILING(((I424+J424+M424)*$B$4),100)-200</f>
        <v>76000</v>
      </c>
      <c r="C424" s="35">
        <v>9162506</v>
      </c>
      <c r="D424" s="152">
        <f t="shared" si="102"/>
        <v>74400</v>
      </c>
      <c r="E424" s="115" t="s">
        <v>308</v>
      </c>
      <c r="F424" s="42" t="s">
        <v>171</v>
      </c>
      <c r="G424" s="61">
        <v>31</v>
      </c>
      <c r="H424" s="81">
        <v>0.28000000000000003</v>
      </c>
      <c r="I424" s="65">
        <v>2821</v>
      </c>
      <c r="J424" s="73">
        <f t="shared" si="109"/>
        <v>25</v>
      </c>
      <c r="K424" s="76">
        <f t="shared" si="110"/>
        <v>25</v>
      </c>
      <c r="L424" s="77">
        <f t="shared" si="111"/>
        <v>25</v>
      </c>
      <c r="M424" s="78">
        <f t="shared" si="112"/>
        <v>28.21</v>
      </c>
      <c r="N424" s="52">
        <f t="shared" si="103"/>
        <v>57320</v>
      </c>
      <c r="O424" s="86">
        <f t="shared" si="107"/>
        <v>18680</v>
      </c>
      <c r="P424" s="87">
        <f t="shared" si="108"/>
        <v>0.24578947368421053</v>
      </c>
      <c r="Q424" s="46"/>
    </row>
    <row r="425" spans="1:17" s="7" customFormat="1" ht="12.95" customHeight="1" x14ac:dyDescent="0.2">
      <c r="A425" s="140">
        <f t="shared" si="105"/>
        <v>0.1</v>
      </c>
      <c r="B425" s="141">
        <f t="shared" si="106"/>
        <v>76400</v>
      </c>
      <c r="C425" s="35">
        <v>9162512</v>
      </c>
      <c r="D425" s="152">
        <f t="shared" si="102"/>
        <v>74800</v>
      </c>
      <c r="E425" s="115" t="s">
        <v>309</v>
      </c>
      <c r="F425" s="42" t="s">
        <v>97</v>
      </c>
      <c r="G425" s="61">
        <v>31</v>
      </c>
      <c r="H425" s="81">
        <v>0.28000000000000003</v>
      </c>
      <c r="I425" s="65">
        <v>2831</v>
      </c>
      <c r="J425" s="73">
        <f t="shared" si="109"/>
        <v>25</v>
      </c>
      <c r="K425" s="76">
        <f t="shared" si="110"/>
        <v>25</v>
      </c>
      <c r="L425" s="77">
        <f t="shared" si="111"/>
        <v>25</v>
      </c>
      <c r="M425" s="78">
        <f t="shared" si="112"/>
        <v>28.31</v>
      </c>
      <c r="N425" s="52">
        <f t="shared" si="103"/>
        <v>57520</v>
      </c>
      <c r="O425" s="86">
        <f t="shared" si="107"/>
        <v>18880</v>
      </c>
      <c r="P425" s="87">
        <f t="shared" si="108"/>
        <v>0.24712041884816754</v>
      </c>
      <c r="Q425" s="46"/>
    </row>
    <row r="426" spans="1:17" s="7" customFormat="1" ht="12.95" customHeight="1" x14ac:dyDescent="0.2">
      <c r="A426" s="140">
        <f t="shared" si="105"/>
        <v>0.1</v>
      </c>
      <c r="B426" s="141">
        <f>CEILING(((I426+J426+M426)*$B$4),1000)-1000</f>
        <v>155000</v>
      </c>
      <c r="C426" s="35">
        <v>9162518</v>
      </c>
      <c r="D426" s="152">
        <f t="shared" si="102"/>
        <v>151800</v>
      </c>
      <c r="E426" s="115" t="s">
        <v>310</v>
      </c>
      <c r="F426" s="42" t="s">
        <v>184</v>
      </c>
      <c r="G426" s="61">
        <v>31</v>
      </c>
      <c r="H426" s="81">
        <v>0.28000000000000003</v>
      </c>
      <c r="I426" s="65">
        <v>5800</v>
      </c>
      <c r="J426" s="73">
        <f t="shared" si="109"/>
        <v>0</v>
      </c>
      <c r="K426" s="76">
        <f t="shared" si="110"/>
        <v>0</v>
      </c>
      <c r="L426" s="77">
        <f t="shared" si="111"/>
        <v>0</v>
      </c>
      <c r="M426" s="78">
        <f t="shared" si="112"/>
        <v>54</v>
      </c>
      <c r="N426" s="52">
        <f t="shared" si="103"/>
        <v>116325</v>
      </c>
      <c r="O426" s="86">
        <f t="shared" si="107"/>
        <v>38675</v>
      </c>
      <c r="P426" s="87">
        <f t="shared" si="108"/>
        <v>0.24951612903225806</v>
      </c>
      <c r="Q426" s="46"/>
    </row>
    <row r="427" spans="1:17" s="7" customFormat="1" ht="12.95" customHeight="1" x14ac:dyDescent="0.2">
      <c r="A427" s="140">
        <f t="shared" si="105"/>
        <v>0.1</v>
      </c>
      <c r="B427" s="141">
        <f t="shared" si="106"/>
        <v>84400</v>
      </c>
      <c r="C427" s="35">
        <v>9162526</v>
      </c>
      <c r="D427" s="152">
        <f t="shared" si="102"/>
        <v>82700</v>
      </c>
      <c r="E427" s="115" t="s">
        <v>311</v>
      </c>
      <c r="F427" s="42" t="s">
        <v>98</v>
      </c>
      <c r="G427" s="61">
        <v>31</v>
      </c>
      <c r="H427" s="81">
        <v>0.28000000000000003</v>
      </c>
      <c r="I427" s="65">
        <v>3131</v>
      </c>
      <c r="J427" s="73">
        <f t="shared" si="109"/>
        <v>25</v>
      </c>
      <c r="K427" s="76">
        <f t="shared" si="110"/>
        <v>25</v>
      </c>
      <c r="L427" s="77">
        <f t="shared" si="111"/>
        <v>25</v>
      </c>
      <c r="M427" s="78">
        <f t="shared" si="112"/>
        <v>31.31</v>
      </c>
      <c r="N427" s="52">
        <f t="shared" si="103"/>
        <v>63543</v>
      </c>
      <c r="O427" s="86">
        <f t="shared" si="107"/>
        <v>20857</v>
      </c>
      <c r="P427" s="87">
        <f t="shared" si="108"/>
        <v>0.24712085308056872</v>
      </c>
      <c r="Q427" s="46"/>
    </row>
    <row r="428" spans="1:17" s="7" customFormat="1" ht="12.95" customHeight="1" x14ac:dyDescent="0.2">
      <c r="A428" s="140">
        <f t="shared" si="105"/>
        <v>0.1</v>
      </c>
      <c r="B428" s="141">
        <f>CEILING(((I428+J428+M428)*$B$4),1000)-1000</f>
        <v>80000</v>
      </c>
      <c r="C428" s="35">
        <v>9162616</v>
      </c>
      <c r="D428" s="152">
        <f t="shared" si="102"/>
        <v>78300</v>
      </c>
      <c r="E428" s="115" t="s">
        <v>312</v>
      </c>
      <c r="F428" s="42" t="s">
        <v>172</v>
      </c>
      <c r="G428" s="61">
        <v>31</v>
      </c>
      <c r="H428" s="81">
        <v>0.28000000000000003</v>
      </c>
      <c r="I428" s="65">
        <v>2975</v>
      </c>
      <c r="J428" s="73">
        <f t="shared" si="109"/>
        <v>25</v>
      </c>
      <c r="K428" s="76">
        <f t="shared" si="110"/>
        <v>25</v>
      </c>
      <c r="L428" s="77">
        <f t="shared" si="111"/>
        <v>25</v>
      </c>
      <c r="M428" s="78">
        <f t="shared" si="112"/>
        <v>29.75</v>
      </c>
      <c r="N428" s="52">
        <f t="shared" si="103"/>
        <v>60411</v>
      </c>
      <c r="O428" s="86">
        <f t="shared" si="107"/>
        <v>19589</v>
      </c>
      <c r="P428" s="87">
        <f t="shared" si="108"/>
        <v>0.24486250000000001</v>
      </c>
      <c r="Q428" s="46"/>
    </row>
    <row r="429" spans="1:17" s="7" customFormat="1" ht="12.95" customHeight="1" x14ac:dyDescent="0.2">
      <c r="A429" s="140">
        <f t="shared" si="105"/>
        <v>0.1</v>
      </c>
      <c r="B429" s="145">
        <f t="shared" ref="B429:B440" si="114">CEILING(((I429+J429+M429)*$B$4),1000)-1000</f>
        <v>117000</v>
      </c>
      <c r="C429" s="106">
        <v>9162625</v>
      </c>
      <c r="D429" s="156">
        <f t="shared" si="102"/>
        <v>114600</v>
      </c>
      <c r="E429" s="126" t="s">
        <v>313</v>
      </c>
      <c r="F429" s="124" t="s">
        <v>140</v>
      </c>
      <c r="G429" s="61">
        <v>32</v>
      </c>
      <c r="H429" s="81">
        <v>0.24</v>
      </c>
      <c r="I429" s="65">
        <v>4404</v>
      </c>
      <c r="J429" s="73">
        <f t="shared" si="109"/>
        <v>0</v>
      </c>
      <c r="K429" s="76">
        <f t="shared" si="110"/>
        <v>0</v>
      </c>
      <c r="L429" s="77">
        <f t="shared" si="111"/>
        <v>0</v>
      </c>
      <c r="M429" s="78">
        <f t="shared" si="112"/>
        <v>47.019999999999996</v>
      </c>
      <c r="N429" s="52">
        <f t="shared" si="103"/>
        <v>93337</v>
      </c>
      <c r="O429" s="86">
        <f t="shared" si="107"/>
        <v>23663</v>
      </c>
      <c r="P429" s="87">
        <f t="shared" si="108"/>
        <v>0.20224786324786326</v>
      </c>
      <c r="Q429" s="46"/>
    </row>
    <row r="430" spans="1:17" s="7" customFormat="1" ht="12.95" customHeight="1" x14ac:dyDescent="0.2">
      <c r="A430" s="140">
        <f t="shared" si="105"/>
        <v>0.1</v>
      </c>
      <c r="B430" s="141">
        <f t="shared" si="114"/>
        <v>126000</v>
      </c>
      <c r="C430" s="35">
        <v>9162626</v>
      </c>
      <c r="D430" s="152">
        <f t="shared" si="102"/>
        <v>123400</v>
      </c>
      <c r="E430" s="41" t="s">
        <v>314</v>
      </c>
      <c r="F430" s="42" t="s">
        <v>141</v>
      </c>
      <c r="G430" s="61">
        <v>32</v>
      </c>
      <c r="H430" s="81">
        <v>0.24</v>
      </c>
      <c r="I430" s="65">
        <v>4724</v>
      </c>
      <c r="J430" s="73">
        <f t="shared" si="109"/>
        <v>0</v>
      </c>
      <c r="K430" s="76">
        <f t="shared" si="110"/>
        <v>0</v>
      </c>
      <c r="L430" s="77">
        <f t="shared" si="111"/>
        <v>0</v>
      </c>
      <c r="M430" s="78">
        <f t="shared" si="112"/>
        <v>48.620000000000005</v>
      </c>
      <c r="N430" s="52">
        <f t="shared" si="103"/>
        <v>100069</v>
      </c>
      <c r="O430" s="86">
        <f t="shared" si="107"/>
        <v>25931</v>
      </c>
      <c r="P430" s="87">
        <f t="shared" si="108"/>
        <v>0.20580158730158729</v>
      </c>
      <c r="Q430" s="46"/>
    </row>
    <row r="431" spans="1:17" s="7" customFormat="1" ht="12.95" customHeight="1" x14ac:dyDescent="0.2">
      <c r="A431" s="140">
        <f t="shared" si="105"/>
        <v>0.1</v>
      </c>
      <c r="B431" s="141">
        <f t="shared" si="114"/>
        <v>134000</v>
      </c>
      <c r="C431" s="35">
        <v>9162632</v>
      </c>
      <c r="D431" s="152">
        <f t="shared" si="102"/>
        <v>131300</v>
      </c>
      <c r="E431" s="41" t="s">
        <v>315</v>
      </c>
      <c r="F431" s="42" t="s">
        <v>142</v>
      </c>
      <c r="G431" s="61">
        <v>32</v>
      </c>
      <c r="H431" s="81">
        <v>0.24</v>
      </c>
      <c r="I431" s="65">
        <v>5017</v>
      </c>
      <c r="J431" s="73">
        <f t="shared" si="109"/>
        <v>0</v>
      </c>
      <c r="K431" s="76">
        <f t="shared" si="110"/>
        <v>0</v>
      </c>
      <c r="L431" s="77">
        <f t="shared" si="111"/>
        <v>0</v>
      </c>
      <c r="M431" s="78">
        <f t="shared" si="112"/>
        <v>50.085000000000001</v>
      </c>
      <c r="N431" s="52">
        <f t="shared" si="103"/>
        <v>106233</v>
      </c>
      <c r="O431" s="86">
        <f t="shared" si="107"/>
        <v>27767</v>
      </c>
      <c r="P431" s="87">
        <f t="shared" si="108"/>
        <v>0.20721641791044776</v>
      </c>
      <c r="Q431" s="46"/>
    </row>
    <row r="432" spans="1:17" s="7" customFormat="1" ht="12.95" customHeight="1" x14ac:dyDescent="0.2">
      <c r="A432" s="140">
        <f t="shared" si="105"/>
        <v>0.1</v>
      </c>
      <c r="B432" s="141">
        <f>CEILING(((I432+J432+M432)*$B$4),1000)-4000</f>
        <v>140000</v>
      </c>
      <c r="C432" s="35">
        <v>9162633</v>
      </c>
      <c r="D432" s="152">
        <f t="shared" si="102"/>
        <v>137100</v>
      </c>
      <c r="E432" s="41" t="s">
        <v>316</v>
      </c>
      <c r="F432" s="42" t="s">
        <v>143</v>
      </c>
      <c r="G432" s="61">
        <v>32</v>
      </c>
      <c r="H432" s="81">
        <v>0.24</v>
      </c>
      <c r="I432" s="65">
        <v>5374</v>
      </c>
      <c r="J432" s="73">
        <f t="shared" si="109"/>
        <v>0</v>
      </c>
      <c r="K432" s="76">
        <f t="shared" si="110"/>
        <v>0</v>
      </c>
      <c r="L432" s="77">
        <f t="shared" si="111"/>
        <v>0</v>
      </c>
      <c r="M432" s="78">
        <f t="shared" si="112"/>
        <v>51.870000000000005</v>
      </c>
      <c r="N432" s="52">
        <f t="shared" si="103"/>
        <v>113744</v>
      </c>
      <c r="O432" s="86">
        <f t="shared" si="107"/>
        <v>26256</v>
      </c>
      <c r="P432" s="87">
        <f t="shared" si="108"/>
        <v>0.18754285714285715</v>
      </c>
      <c r="Q432" s="46"/>
    </row>
    <row r="433" spans="1:17" s="7" customFormat="1" ht="12.95" customHeight="1" x14ac:dyDescent="0.2">
      <c r="A433" s="140">
        <f t="shared" si="105"/>
        <v>0.1</v>
      </c>
      <c r="B433" s="141">
        <f t="shared" si="114"/>
        <v>144000</v>
      </c>
      <c r="C433" s="35">
        <v>9162634</v>
      </c>
      <c r="D433" s="152">
        <f t="shared" si="102"/>
        <v>141100</v>
      </c>
      <c r="E433" s="41" t="s">
        <v>317</v>
      </c>
      <c r="F433" s="42" t="s">
        <v>144</v>
      </c>
      <c r="G433" s="61">
        <v>32</v>
      </c>
      <c r="H433" s="81">
        <v>0.24</v>
      </c>
      <c r="I433" s="65">
        <v>5409</v>
      </c>
      <c r="J433" s="73">
        <f t="shared" si="109"/>
        <v>0</v>
      </c>
      <c r="K433" s="76">
        <f t="shared" si="110"/>
        <v>0</v>
      </c>
      <c r="L433" s="77">
        <f t="shared" si="111"/>
        <v>0</v>
      </c>
      <c r="M433" s="78">
        <f t="shared" si="112"/>
        <v>52.045000000000002</v>
      </c>
      <c r="N433" s="52">
        <f t="shared" si="103"/>
        <v>114480</v>
      </c>
      <c r="O433" s="86">
        <f t="shared" si="107"/>
        <v>29520</v>
      </c>
      <c r="P433" s="87">
        <f t="shared" si="108"/>
        <v>0.20499999999999999</v>
      </c>
      <c r="Q433" s="46"/>
    </row>
    <row r="434" spans="1:17" s="7" customFormat="1" ht="12.95" customHeight="1" x14ac:dyDescent="0.2">
      <c r="A434" s="140">
        <f t="shared" si="105"/>
        <v>0.1</v>
      </c>
      <c r="B434" s="141">
        <f>CEILING(((I434+J434+M434)*$B$4),1000)-5000</f>
        <v>210000</v>
      </c>
      <c r="C434" s="35">
        <v>9162638</v>
      </c>
      <c r="D434" s="152">
        <f t="shared" si="102"/>
        <v>205700</v>
      </c>
      <c r="E434" s="41" t="s">
        <v>435</v>
      </c>
      <c r="F434" s="42" t="s">
        <v>438</v>
      </c>
      <c r="G434" s="61">
        <v>33</v>
      </c>
      <c r="H434" s="81">
        <v>0.19</v>
      </c>
      <c r="I434" s="65">
        <v>8040</v>
      </c>
      <c r="J434" s="73">
        <f t="shared" si="109"/>
        <v>0</v>
      </c>
      <c r="K434" s="76">
        <f t="shared" si="110"/>
        <v>0</v>
      </c>
      <c r="L434" s="77">
        <f t="shared" si="111"/>
        <v>0</v>
      </c>
      <c r="M434" s="78">
        <f t="shared" si="112"/>
        <v>65.2</v>
      </c>
      <c r="N434" s="52">
        <f t="shared" si="103"/>
        <v>180884</v>
      </c>
      <c r="O434" s="86">
        <f t="shared" si="107"/>
        <v>29116</v>
      </c>
      <c r="P434" s="87">
        <f t="shared" si="108"/>
        <v>0.13864761904761905</v>
      </c>
      <c r="Q434" s="46"/>
    </row>
    <row r="435" spans="1:17" s="7" customFormat="1" ht="12.95" customHeight="1" x14ac:dyDescent="0.2">
      <c r="A435" s="140">
        <f t="shared" si="105"/>
        <v>0.1</v>
      </c>
      <c r="B435" s="141">
        <f t="shared" si="114"/>
        <v>163000</v>
      </c>
      <c r="C435" s="35">
        <v>9162640</v>
      </c>
      <c r="D435" s="152">
        <f t="shared" si="102"/>
        <v>159700</v>
      </c>
      <c r="E435" s="41" t="s">
        <v>318</v>
      </c>
      <c r="F435" s="42" t="s">
        <v>145</v>
      </c>
      <c r="G435" s="61">
        <v>32</v>
      </c>
      <c r="H435" s="81">
        <v>0.24</v>
      </c>
      <c r="I435" s="65">
        <v>6112</v>
      </c>
      <c r="J435" s="73">
        <f t="shared" si="109"/>
        <v>0</v>
      </c>
      <c r="K435" s="76">
        <f t="shared" si="110"/>
        <v>0</v>
      </c>
      <c r="L435" s="77">
        <f t="shared" si="111"/>
        <v>0</v>
      </c>
      <c r="M435" s="78">
        <f t="shared" si="112"/>
        <v>55.56</v>
      </c>
      <c r="N435" s="52">
        <f t="shared" si="103"/>
        <v>129269</v>
      </c>
      <c r="O435" s="86">
        <f t="shared" si="107"/>
        <v>33731</v>
      </c>
      <c r="P435" s="87">
        <f t="shared" si="108"/>
        <v>0.20693865030674846</v>
      </c>
      <c r="Q435" s="46"/>
    </row>
    <row r="436" spans="1:17" s="7" customFormat="1" ht="12.95" customHeight="1" x14ac:dyDescent="0.2">
      <c r="A436" s="140">
        <f t="shared" si="105"/>
        <v>0.1</v>
      </c>
      <c r="B436" s="141">
        <f t="shared" si="114"/>
        <v>179000</v>
      </c>
      <c r="C436" s="35">
        <v>9162650</v>
      </c>
      <c r="D436" s="152">
        <f t="shared" si="102"/>
        <v>175400</v>
      </c>
      <c r="E436" s="41" t="s">
        <v>319</v>
      </c>
      <c r="F436" s="42" t="s">
        <v>146</v>
      </c>
      <c r="G436" s="61">
        <v>32</v>
      </c>
      <c r="H436" s="81">
        <v>0.24</v>
      </c>
      <c r="I436" s="65">
        <v>6704</v>
      </c>
      <c r="J436" s="73">
        <f t="shared" si="109"/>
        <v>0</v>
      </c>
      <c r="K436" s="76">
        <f t="shared" si="110"/>
        <v>0</v>
      </c>
      <c r="L436" s="77">
        <f t="shared" si="111"/>
        <v>0</v>
      </c>
      <c r="M436" s="78">
        <f t="shared" si="112"/>
        <v>58.52</v>
      </c>
      <c r="N436" s="52">
        <f t="shared" si="103"/>
        <v>141723</v>
      </c>
      <c r="O436" s="86">
        <f t="shared" si="107"/>
        <v>37277</v>
      </c>
      <c r="P436" s="87">
        <f t="shared" si="108"/>
        <v>0.20825139664804471</v>
      </c>
      <c r="Q436" s="46"/>
    </row>
    <row r="437" spans="1:17" s="7" customFormat="1" ht="12.95" customHeight="1" x14ac:dyDescent="0.2">
      <c r="A437" s="140">
        <f t="shared" si="105"/>
        <v>0.1</v>
      </c>
      <c r="B437" s="141">
        <f t="shared" si="114"/>
        <v>198000</v>
      </c>
      <c r="C437" s="35">
        <v>9162651</v>
      </c>
      <c r="D437" s="152">
        <f t="shared" si="102"/>
        <v>194000</v>
      </c>
      <c r="E437" s="41" t="s">
        <v>17</v>
      </c>
      <c r="F437" s="42" t="s">
        <v>18</v>
      </c>
      <c r="G437" s="61">
        <v>32</v>
      </c>
      <c r="H437" s="81">
        <v>0.24</v>
      </c>
      <c r="I437" s="65">
        <v>7424</v>
      </c>
      <c r="J437" s="73">
        <f t="shared" si="109"/>
        <v>0</v>
      </c>
      <c r="K437" s="76">
        <f t="shared" si="110"/>
        <v>0</v>
      </c>
      <c r="L437" s="77">
        <f t="shared" si="111"/>
        <v>0</v>
      </c>
      <c r="M437" s="78">
        <f t="shared" si="112"/>
        <v>62.12</v>
      </c>
      <c r="N437" s="52">
        <f t="shared" si="103"/>
        <v>156870</v>
      </c>
      <c r="O437" s="86">
        <f t="shared" si="107"/>
        <v>41130</v>
      </c>
      <c r="P437" s="87">
        <f t="shared" si="108"/>
        <v>0.20772727272727273</v>
      </c>
      <c r="Q437" s="46"/>
    </row>
    <row r="438" spans="1:17" s="7" customFormat="1" ht="12.95" customHeight="1" x14ac:dyDescent="0.2">
      <c r="A438" s="140">
        <f t="shared" si="105"/>
        <v>0.1</v>
      </c>
      <c r="B438" s="141">
        <f t="shared" si="114"/>
        <v>304000</v>
      </c>
      <c r="C438" s="35">
        <v>9162670</v>
      </c>
      <c r="D438" s="152">
        <f t="shared" si="102"/>
        <v>297900</v>
      </c>
      <c r="E438" s="41" t="s">
        <v>320</v>
      </c>
      <c r="F438" s="42" t="s">
        <v>65</v>
      </c>
      <c r="G438" s="61">
        <v>33</v>
      </c>
      <c r="H438" s="81">
        <v>0.19</v>
      </c>
      <c r="I438" s="65">
        <v>11400</v>
      </c>
      <c r="J438" s="73">
        <f t="shared" si="109"/>
        <v>0</v>
      </c>
      <c r="K438" s="76">
        <f t="shared" si="110"/>
        <v>0</v>
      </c>
      <c r="L438" s="77">
        <f t="shared" si="111"/>
        <v>0</v>
      </c>
      <c r="M438" s="78">
        <f t="shared" si="112"/>
        <v>82</v>
      </c>
      <c r="N438" s="52">
        <f t="shared" si="103"/>
        <v>256190</v>
      </c>
      <c r="O438" s="86">
        <f t="shared" si="107"/>
        <v>47810</v>
      </c>
      <c r="P438" s="87">
        <f t="shared" si="108"/>
        <v>0.15726973684210527</v>
      </c>
      <c r="Q438" s="46"/>
    </row>
    <row r="439" spans="1:17" ht="12.95" customHeight="1" x14ac:dyDescent="0.2">
      <c r="A439" s="140">
        <f t="shared" si="105"/>
        <v>0.1</v>
      </c>
      <c r="B439" s="141">
        <f t="shared" si="114"/>
        <v>333000</v>
      </c>
      <c r="C439" s="35">
        <v>9162681</v>
      </c>
      <c r="D439" s="152">
        <f t="shared" si="102"/>
        <v>326300</v>
      </c>
      <c r="E439" s="41" t="s">
        <v>321</v>
      </c>
      <c r="F439" s="42" t="s">
        <v>66</v>
      </c>
      <c r="G439" s="61">
        <v>33</v>
      </c>
      <c r="H439" s="81">
        <v>0.19</v>
      </c>
      <c r="I439" s="65">
        <v>12510</v>
      </c>
      <c r="J439" s="73">
        <f t="shared" si="109"/>
        <v>0</v>
      </c>
      <c r="K439" s="76">
        <f t="shared" si="110"/>
        <v>0</v>
      </c>
      <c r="L439" s="77">
        <f t="shared" si="111"/>
        <v>0</v>
      </c>
      <c r="M439" s="78">
        <f t="shared" si="112"/>
        <v>87.55</v>
      </c>
      <c r="N439" s="52">
        <f t="shared" si="103"/>
        <v>281068</v>
      </c>
      <c r="O439" s="86">
        <f t="shared" si="107"/>
        <v>51932</v>
      </c>
      <c r="P439" s="87">
        <f t="shared" si="108"/>
        <v>0.15595195195195194</v>
      </c>
      <c r="Q439" s="46"/>
    </row>
    <row r="440" spans="1:17" ht="12.95" customHeight="1" thickBot="1" x14ac:dyDescent="0.25">
      <c r="A440" s="140">
        <f t="shared" si="105"/>
        <v>0.1</v>
      </c>
      <c r="B440" s="144">
        <f t="shared" si="114"/>
        <v>365000</v>
      </c>
      <c r="C440" s="112">
        <v>9162689</v>
      </c>
      <c r="D440" s="155">
        <f t="shared" si="102"/>
        <v>357600</v>
      </c>
      <c r="E440" s="113" t="s">
        <v>267</v>
      </c>
      <c r="F440" s="114" t="s">
        <v>268</v>
      </c>
      <c r="G440" s="61">
        <v>33</v>
      </c>
      <c r="H440" s="81">
        <v>0.19</v>
      </c>
      <c r="I440" s="65">
        <v>13700</v>
      </c>
      <c r="J440" s="73">
        <f t="shared" si="109"/>
        <v>0</v>
      </c>
      <c r="K440" s="76">
        <f t="shared" si="110"/>
        <v>0</v>
      </c>
      <c r="L440" s="77">
        <f t="shared" si="111"/>
        <v>0</v>
      </c>
      <c r="M440" s="78">
        <f t="shared" si="112"/>
        <v>93.5</v>
      </c>
      <c r="N440" s="52">
        <f t="shared" si="103"/>
        <v>307739</v>
      </c>
      <c r="O440" s="86">
        <f t="shared" si="107"/>
        <v>57261</v>
      </c>
      <c r="P440" s="87">
        <f t="shared" si="108"/>
        <v>0.15687945205479453</v>
      </c>
      <c r="Q440" s="46"/>
    </row>
    <row r="441" spans="1:17" ht="12.95" customHeight="1" x14ac:dyDescent="0.2">
      <c r="A441" s="140">
        <f t="shared" si="105"/>
        <v>0.1</v>
      </c>
      <c r="B441" s="143">
        <f t="shared" ref="B441:B452" si="115">CEILING(((I441+J441+M441)*$B$4),100)-100</f>
        <v>85500</v>
      </c>
      <c r="C441" s="109">
        <v>9212504</v>
      </c>
      <c r="D441" s="154">
        <f t="shared" si="102"/>
        <v>83700</v>
      </c>
      <c r="E441" s="118" t="s">
        <v>322</v>
      </c>
      <c r="F441" s="111" t="s">
        <v>99</v>
      </c>
      <c r="G441" s="61">
        <v>31</v>
      </c>
      <c r="H441" s="81">
        <v>0.28000000000000003</v>
      </c>
      <c r="I441" s="65">
        <v>3172</v>
      </c>
      <c r="J441" s="73">
        <f t="shared" si="109"/>
        <v>25</v>
      </c>
      <c r="K441" s="76">
        <f t="shared" si="110"/>
        <v>25</v>
      </c>
      <c r="L441" s="77">
        <f t="shared" si="111"/>
        <v>25</v>
      </c>
      <c r="M441" s="78">
        <f t="shared" si="112"/>
        <v>31.72</v>
      </c>
      <c r="N441" s="52">
        <f t="shared" si="103"/>
        <v>64366</v>
      </c>
      <c r="O441" s="86">
        <f t="shared" si="107"/>
        <v>21134</v>
      </c>
      <c r="P441" s="87">
        <f t="shared" si="108"/>
        <v>0.24718128654970761</v>
      </c>
      <c r="Q441" s="46"/>
    </row>
    <row r="442" spans="1:17" ht="12.95" customHeight="1" x14ac:dyDescent="0.2">
      <c r="A442" s="140">
        <f t="shared" si="105"/>
        <v>0.1</v>
      </c>
      <c r="B442" s="141">
        <f t="shared" ref="B442:B446" si="116">CEILING(((I442+J442+M442)*$B$4),1000)-1000</f>
        <v>134000</v>
      </c>
      <c r="C442" s="35">
        <v>9212625</v>
      </c>
      <c r="D442" s="152">
        <f t="shared" si="102"/>
        <v>131300</v>
      </c>
      <c r="E442" s="41" t="s">
        <v>323</v>
      </c>
      <c r="F442" s="42" t="s">
        <v>147</v>
      </c>
      <c r="G442" s="61">
        <v>32</v>
      </c>
      <c r="H442" s="81">
        <v>0.24</v>
      </c>
      <c r="I442" s="65">
        <v>5019</v>
      </c>
      <c r="J442" s="73">
        <f t="shared" si="109"/>
        <v>0</v>
      </c>
      <c r="K442" s="76">
        <f t="shared" si="110"/>
        <v>0</v>
      </c>
      <c r="L442" s="77">
        <f t="shared" si="111"/>
        <v>0</v>
      </c>
      <c r="M442" s="78">
        <f t="shared" si="112"/>
        <v>50.094999999999999</v>
      </c>
      <c r="N442" s="52">
        <f t="shared" si="103"/>
        <v>106275</v>
      </c>
      <c r="O442" s="86">
        <f t="shared" si="107"/>
        <v>27725</v>
      </c>
      <c r="P442" s="87">
        <f t="shared" si="108"/>
        <v>0.20690298507462687</v>
      </c>
      <c r="Q442" s="46"/>
    </row>
    <row r="443" spans="1:17" ht="12.95" customHeight="1" x14ac:dyDescent="0.2">
      <c r="A443" s="140">
        <f t="shared" si="105"/>
        <v>0.1</v>
      </c>
      <c r="B443" s="141">
        <f t="shared" si="116"/>
        <v>150000</v>
      </c>
      <c r="C443" s="35">
        <v>9212632</v>
      </c>
      <c r="D443" s="152">
        <f t="shared" si="102"/>
        <v>146900</v>
      </c>
      <c r="E443" s="41" t="s">
        <v>326</v>
      </c>
      <c r="F443" s="42" t="s">
        <v>148</v>
      </c>
      <c r="G443" s="61">
        <v>32</v>
      </c>
      <c r="H443" s="81">
        <v>0.24</v>
      </c>
      <c r="I443" s="65">
        <v>5632</v>
      </c>
      <c r="J443" s="73">
        <f t="shared" si="109"/>
        <v>0</v>
      </c>
      <c r="K443" s="76">
        <f t="shared" si="110"/>
        <v>0</v>
      </c>
      <c r="L443" s="77">
        <f t="shared" si="111"/>
        <v>0</v>
      </c>
      <c r="M443" s="78">
        <f t="shared" si="112"/>
        <v>53.16</v>
      </c>
      <c r="N443" s="52">
        <f t="shared" si="103"/>
        <v>119171</v>
      </c>
      <c r="O443" s="86">
        <f t="shared" si="107"/>
        <v>30829</v>
      </c>
      <c r="P443" s="87">
        <f t="shared" si="108"/>
        <v>0.20552666666666666</v>
      </c>
      <c r="Q443" s="46"/>
    </row>
    <row r="444" spans="1:17" ht="12.95" customHeight="1" x14ac:dyDescent="0.2">
      <c r="A444" s="140">
        <f t="shared" si="105"/>
        <v>0.1</v>
      </c>
      <c r="B444" s="141">
        <f>CEILING(((I444+J444+M444)*$B$4),1000)-2000</f>
        <v>160000</v>
      </c>
      <c r="C444" s="35">
        <v>9212634</v>
      </c>
      <c r="D444" s="152">
        <f t="shared" si="102"/>
        <v>156700</v>
      </c>
      <c r="E444" s="41" t="s">
        <v>327</v>
      </c>
      <c r="F444" s="42" t="s">
        <v>162</v>
      </c>
      <c r="G444" s="61">
        <v>32</v>
      </c>
      <c r="H444" s="81">
        <v>0.24</v>
      </c>
      <c r="I444" s="65">
        <v>6024</v>
      </c>
      <c r="J444" s="73">
        <f t="shared" si="109"/>
        <v>0</v>
      </c>
      <c r="K444" s="76">
        <f t="shared" si="110"/>
        <v>0</v>
      </c>
      <c r="L444" s="77">
        <f t="shared" si="111"/>
        <v>0</v>
      </c>
      <c r="M444" s="78">
        <f t="shared" si="112"/>
        <v>55.120000000000005</v>
      </c>
      <c r="N444" s="52">
        <f t="shared" si="103"/>
        <v>127418</v>
      </c>
      <c r="O444" s="86">
        <f t="shared" si="107"/>
        <v>32582</v>
      </c>
      <c r="P444" s="87">
        <f t="shared" si="108"/>
        <v>0.2036375</v>
      </c>
      <c r="Q444" s="46"/>
    </row>
    <row r="445" spans="1:17" ht="12.95" customHeight="1" x14ac:dyDescent="0.2">
      <c r="A445" s="140">
        <f t="shared" si="105"/>
        <v>0.1</v>
      </c>
      <c r="B445" s="141">
        <f t="shared" si="116"/>
        <v>179000</v>
      </c>
      <c r="C445" s="35">
        <v>9212640</v>
      </c>
      <c r="D445" s="152">
        <f t="shared" si="102"/>
        <v>175400</v>
      </c>
      <c r="E445" s="41" t="s">
        <v>328</v>
      </c>
      <c r="F445" s="42" t="s">
        <v>163</v>
      </c>
      <c r="G445" s="61">
        <v>32</v>
      </c>
      <c r="H445" s="81">
        <v>0.24</v>
      </c>
      <c r="I445" s="65">
        <v>6727</v>
      </c>
      <c r="J445" s="73">
        <f t="shared" si="109"/>
        <v>0</v>
      </c>
      <c r="K445" s="76">
        <f t="shared" si="110"/>
        <v>0</v>
      </c>
      <c r="L445" s="77">
        <f t="shared" si="111"/>
        <v>0</v>
      </c>
      <c r="M445" s="78">
        <f t="shared" si="112"/>
        <v>58.634999999999998</v>
      </c>
      <c r="N445" s="52">
        <f t="shared" si="103"/>
        <v>142207</v>
      </c>
      <c r="O445" s="86">
        <f t="shared" si="107"/>
        <v>36793</v>
      </c>
      <c r="P445" s="87">
        <f t="shared" si="108"/>
        <v>0.20554748603351955</v>
      </c>
      <c r="Q445" s="46"/>
    </row>
    <row r="446" spans="1:17" ht="12.95" customHeight="1" x14ac:dyDescent="0.2">
      <c r="A446" s="140">
        <f t="shared" si="105"/>
        <v>0.1</v>
      </c>
      <c r="B446" s="141">
        <f t="shared" si="116"/>
        <v>195000</v>
      </c>
      <c r="C446" s="35">
        <v>9212650</v>
      </c>
      <c r="D446" s="152">
        <f t="shared" si="102"/>
        <v>191000</v>
      </c>
      <c r="E446" s="41" t="s">
        <v>329</v>
      </c>
      <c r="F446" s="42" t="s">
        <v>164</v>
      </c>
      <c r="G446" s="61">
        <v>32</v>
      </c>
      <c r="H446" s="81">
        <v>0.24</v>
      </c>
      <c r="I446" s="65">
        <v>7319</v>
      </c>
      <c r="J446" s="73">
        <f t="shared" si="109"/>
        <v>0</v>
      </c>
      <c r="K446" s="76">
        <f t="shared" si="110"/>
        <v>0</v>
      </c>
      <c r="L446" s="77">
        <f t="shared" si="111"/>
        <v>0</v>
      </c>
      <c r="M446" s="78">
        <f t="shared" si="112"/>
        <v>61.594999999999999</v>
      </c>
      <c r="N446" s="52">
        <f t="shared" si="103"/>
        <v>154661</v>
      </c>
      <c r="O446" s="86">
        <f t="shared" si="107"/>
        <v>40339</v>
      </c>
      <c r="P446" s="87">
        <f t="shared" si="108"/>
        <v>0.20686666666666667</v>
      </c>
      <c r="Q446" s="46"/>
    </row>
    <row r="447" spans="1:17" ht="12.95" customHeight="1" thickBot="1" x14ac:dyDescent="0.25">
      <c r="A447" s="140">
        <f t="shared" si="105"/>
        <v>0.1</v>
      </c>
      <c r="B447" s="144">
        <f>CEILING(((I447+J447+M447)*$B$4),1000)-1000</f>
        <v>214000</v>
      </c>
      <c r="C447" s="112">
        <v>9212651</v>
      </c>
      <c r="D447" s="155">
        <f t="shared" si="102"/>
        <v>209700</v>
      </c>
      <c r="E447" s="113" t="s">
        <v>19</v>
      </c>
      <c r="F447" s="114" t="s">
        <v>20</v>
      </c>
      <c r="G447" s="61">
        <v>32</v>
      </c>
      <c r="H447" s="81">
        <v>0.24</v>
      </c>
      <c r="I447" s="65">
        <v>8039</v>
      </c>
      <c r="J447" s="73">
        <f t="shared" si="109"/>
        <v>0</v>
      </c>
      <c r="K447" s="76">
        <f t="shared" si="110"/>
        <v>0</v>
      </c>
      <c r="L447" s="77">
        <f t="shared" si="111"/>
        <v>0</v>
      </c>
      <c r="M447" s="78">
        <f t="shared" si="112"/>
        <v>65.194999999999993</v>
      </c>
      <c r="N447" s="52">
        <f t="shared" si="103"/>
        <v>169808</v>
      </c>
      <c r="O447" s="86">
        <f t="shared" si="107"/>
        <v>44192</v>
      </c>
      <c r="P447" s="87">
        <f t="shared" si="108"/>
        <v>0.20650467289719626</v>
      </c>
      <c r="Q447" s="46"/>
    </row>
    <row r="448" spans="1:17" ht="12.95" customHeight="1" x14ac:dyDescent="0.2">
      <c r="A448" s="140">
        <f t="shared" si="105"/>
        <v>0.1</v>
      </c>
      <c r="B448" s="145">
        <f t="shared" si="115"/>
        <v>91000</v>
      </c>
      <c r="C448" s="106">
        <v>9252218</v>
      </c>
      <c r="D448" s="156">
        <f t="shared" si="102"/>
        <v>89100</v>
      </c>
      <c r="E448" s="116" t="s">
        <v>330</v>
      </c>
      <c r="F448" s="124" t="s">
        <v>100</v>
      </c>
      <c r="G448" s="61">
        <v>31</v>
      </c>
      <c r="H448" s="81">
        <v>0.28000000000000003</v>
      </c>
      <c r="I448" s="65">
        <v>3378</v>
      </c>
      <c r="J448" s="73">
        <f t="shared" si="109"/>
        <v>25</v>
      </c>
      <c r="K448" s="76">
        <f t="shared" si="110"/>
        <v>25</v>
      </c>
      <c r="L448" s="77">
        <f t="shared" si="111"/>
        <v>25</v>
      </c>
      <c r="M448" s="78">
        <f t="shared" si="112"/>
        <v>33.78</v>
      </c>
      <c r="N448" s="52">
        <f t="shared" si="103"/>
        <v>68501</v>
      </c>
      <c r="O448" s="86">
        <f t="shared" si="107"/>
        <v>22499</v>
      </c>
      <c r="P448" s="87">
        <f t="shared" si="108"/>
        <v>0.24724175824175823</v>
      </c>
      <c r="Q448" s="46"/>
    </row>
    <row r="449" spans="1:17" ht="12.95" customHeight="1" x14ac:dyDescent="0.2">
      <c r="A449" s="140">
        <f t="shared" si="105"/>
        <v>0.1</v>
      </c>
      <c r="B449" s="141">
        <f>CEILING(((I449+J449+M449)*$B$4),1000)-1000</f>
        <v>99000</v>
      </c>
      <c r="C449" s="35">
        <v>9252506</v>
      </c>
      <c r="D449" s="152">
        <f t="shared" si="102"/>
        <v>97000</v>
      </c>
      <c r="E449" s="115" t="s">
        <v>331</v>
      </c>
      <c r="F449" s="42" t="s">
        <v>101</v>
      </c>
      <c r="G449" s="61">
        <v>31</v>
      </c>
      <c r="H449" s="81">
        <v>0.28000000000000003</v>
      </c>
      <c r="I449" s="65">
        <v>3708</v>
      </c>
      <c r="J449" s="73">
        <f t="shared" si="109"/>
        <v>25</v>
      </c>
      <c r="K449" s="76">
        <f t="shared" si="110"/>
        <v>25</v>
      </c>
      <c r="L449" s="77">
        <f t="shared" si="111"/>
        <v>25</v>
      </c>
      <c r="M449" s="78">
        <f t="shared" si="112"/>
        <v>37.08</v>
      </c>
      <c r="N449" s="52">
        <f t="shared" si="103"/>
        <v>75126</v>
      </c>
      <c r="O449" s="86">
        <f t="shared" si="107"/>
        <v>23874</v>
      </c>
      <c r="P449" s="87">
        <f t="shared" si="108"/>
        <v>0.24115151515151514</v>
      </c>
      <c r="Q449" s="46"/>
    </row>
    <row r="450" spans="1:17" ht="12.95" customHeight="1" x14ac:dyDescent="0.2">
      <c r="A450" s="140">
        <f t="shared" si="105"/>
        <v>0.1</v>
      </c>
      <c r="B450" s="141">
        <f>CEILING(((I450+J450+M450)*$B$4),100)-500</f>
        <v>99700</v>
      </c>
      <c r="C450" s="35">
        <v>9252512</v>
      </c>
      <c r="D450" s="152">
        <f t="shared" si="102"/>
        <v>97700</v>
      </c>
      <c r="E450" s="115" t="s">
        <v>332</v>
      </c>
      <c r="F450" s="42" t="s">
        <v>102</v>
      </c>
      <c r="G450" s="61">
        <v>31</v>
      </c>
      <c r="H450" s="81">
        <v>0.28000000000000003</v>
      </c>
      <c r="I450" s="65">
        <v>3718</v>
      </c>
      <c r="J450" s="73">
        <f t="shared" si="109"/>
        <v>25</v>
      </c>
      <c r="K450" s="76">
        <f t="shared" si="110"/>
        <v>25</v>
      </c>
      <c r="L450" s="77">
        <f t="shared" si="111"/>
        <v>25</v>
      </c>
      <c r="M450" s="78">
        <f t="shared" si="112"/>
        <v>37.18</v>
      </c>
      <c r="N450" s="52">
        <f t="shared" si="103"/>
        <v>75327</v>
      </c>
      <c r="O450" s="86">
        <f t="shared" si="107"/>
        <v>24373</v>
      </c>
      <c r="P450" s="87">
        <f t="shared" si="108"/>
        <v>0.24446339017051152</v>
      </c>
      <c r="Q450" s="46"/>
    </row>
    <row r="451" spans="1:17" ht="12.95" customHeight="1" thickBot="1" x14ac:dyDescent="0.25">
      <c r="A451" s="140">
        <f t="shared" si="105"/>
        <v>0.1</v>
      </c>
      <c r="B451" s="144">
        <f t="shared" ref="B451" si="117">CEILING(((I451+J451+M451)*$B$4),1000)-1000</f>
        <v>108000</v>
      </c>
      <c r="C451" s="112">
        <v>9252526</v>
      </c>
      <c r="D451" s="155">
        <f t="shared" si="102"/>
        <v>105800</v>
      </c>
      <c r="E451" s="120" t="s">
        <v>333</v>
      </c>
      <c r="F451" s="114" t="s">
        <v>103</v>
      </c>
      <c r="G451" s="61">
        <v>31</v>
      </c>
      <c r="H451" s="81">
        <v>0.28000000000000003</v>
      </c>
      <c r="I451" s="65">
        <v>4018</v>
      </c>
      <c r="J451" s="73">
        <f t="shared" si="109"/>
        <v>25</v>
      </c>
      <c r="K451" s="76">
        <f t="shared" si="110"/>
        <v>25</v>
      </c>
      <c r="L451" s="77">
        <f t="shared" si="111"/>
        <v>25</v>
      </c>
      <c r="M451" s="78">
        <f t="shared" si="112"/>
        <v>40.18</v>
      </c>
      <c r="N451" s="52">
        <f t="shared" si="103"/>
        <v>81349</v>
      </c>
      <c r="O451" s="86">
        <f t="shared" si="107"/>
        <v>26651</v>
      </c>
      <c r="P451" s="87">
        <f t="shared" si="108"/>
        <v>0.24676851851851853</v>
      </c>
      <c r="Q451" s="46"/>
    </row>
    <row r="452" spans="1:17" ht="12.95" customHeight="1" x14ac:dyDescent="0.2">
      <c r="A452" s="140">
        <f t="shared" si="105"/>
        <v>0.1</v>
      </c>
      <c r="B452" s="145">
        <f t="shared" si="115"/>
        <v>96500</v>
      </c>
      <c r="C452" s="106">
        <v>9312504</v>
      </c>
      <c r="D452" s="156">
        <f t="shared" si="102"/>
        <v>94500</v>
      </c>
      <c r="E452" s="116" t="s">
        <v>334</v>
      </c>
      <c r="F452" s="124" t="s">
        <v>104</v>
      </c>
      <c r="G452" s="61">
        <v>31</v>
      </c>
      <c r="H452" s="81">
        <v>0.28000000000000003</v>
      </c>
      <c r="I452" s="65">
        <v>3582</v>
      </c>
      <c r="J452" s="73">
        <f t="shared" si="109"/>
        <v>25</v>
      </c>
      <c r="K452" s="76">
        <f t="shared" si="110"/>
        <v>25</v>
      </c>
      <c r="L452" s="77">
        <f t="shared" si="111"/>
        <v>25</v>
      </c>
      <c r="M452" s="78">
        <f t="shared" si="112"/>
        <v>35.82</v>
      </c>
      <c r="N452" s="52">
        <f t="shared" si="103"/>
        <v>72597</v>
      </c>
      <c r="O452" s="86">
        <f t="shared" si="107"/>
        <v>23903</v>
      </c>
      <c r="P452" s="87">
        <f t="shared" si="108"/>
        <v>0.24769948186528498</v>
      </c>
      <c r="Q452" s="46"/>
    </row>
    <row r="453" spans="1:17" ht="12.95" customHeight="1" x14ac:dyDescent="0.2">
      <c r="A453" s="140">
        <f t="shared" si="105"/>
        <v>0.1</v>
      </c>
      <c r="B453" s="141">
        <f t="shared" ref="B453:B489" si="118">CEILING(((I453+J453+M453)*$B$4),1000)-1000</f>
        <v>169000</v>
      </c>
      <c r="C453" s="35">
        <v>9312618</v>
      </c>
      <c r="D453" s="152">
        <f t="shared" si="102"/>
        <v>165600</v>
      </c>
      <c r="E453" s="41" t="s">
        <v>219</v>
      </c>
      <c r="F453" s="42" t="s">
        <v>220</v>
      </c>
      <c r="G453" s="61">
        <v>32</v>
      </c>
      <c r="H453" s="81">
        <v>0.24</v>
      </c>
      <c r="I453" s="65">
        <v>6339</v>
      </c>
      <c r="J453" s="73">
        <f t="shared" si="109"/>
        <v>0</v>
      </c>
      <c r="K453" s="76">
        <f t="shared" si="110"/>
        <v>0</v>
      </c>
      <c r="L453" s="77">
        <f t="shared" si="111"/>
        <v>0</v>
      </c>
      <c r="M453" s="78">
        <f t="shared" si="112"/>
        <v>56.695</v>
      </c>
      <c r="N453" s="52">
        <f t="shared" si="103"/>
        <v>134045</v>
      </c>
      <c r="O453" s="86">
        <f t="shared" si="107"/>
        <v>34955</v>
      </c>
      <c r="P453" s="87">
        <f t="shared" si="108"/>
        <v>0.20683431952662723</v>
      </c>
      <c r="Q453" s="46"/>
    </row>
    <row r="454" spans="1:17" ht="12.95" customHeight="1" x14ac:dyDescent="0.2">
      <c r="A454" s="140">
        <f t="shared" si="105"/>
        <v>0.1</v>
      </c>
      <c r="B454" s="141">
        <f t="shared" si="118"/>
        <v>145000</v>
      </c>
      <c r="C454" s="35">
        <v>9312625</v>
      </c>
      <c r="D454" s="152">
        <f t="shared" si="102"/>
        <v>142000</v>
      </c>
      <c r="E454" s="41" t="s">
        <v>335</v>
      </c>
      <c r="F454" s="42" t="s">
        <v>165</v>
      </c>
      <c r="G454" s="61">
        <v>32</v>
      </c>
      <c r="H454" s="81">
        <v>0.24</v>
      </c>
      <c r="I454" s="65">
        <v>5429</v>
      </c>
      <c r="J454" s="73">
        <f t="shared" si="109"/>
        <v>0</v>
      </c>
      <c r="K454" s="76">
        <f t="shared" si="110"/>
        <v>0</v>
      </c>
      <c r="L454" s="77">
        <f t="shared" si="111"/>
        <v>0</v>
      </c>
      <c r="M454" s="78">
        <f t="shared" si="112"/>
        <v>52.144999999999996</v>
      </c>
      <c r="N454" s="52">
        <f t="shared" si="103"/>
        <v>114901</v>
      </c>
      <c r="O454" s="86">
        <f t="shared" si="107"/>
        <v>30099</v>
      </c>
      <c r="P454" s="87">
        <f t="shared" si="108"/>
        <v>0.2075793103448276</v>
      </c>
      <c r="Q454" s="46"/>
    </row>
    <row r="455" spans="1:17" ht="12.95" customHeight="1" x14ac:dyDescent="0.2">
      <c r="A455" s="140">
        <f t="shared" si="105"/>
        <v>0.1</v>
      </c>
      <c r="B455" s="141">
        <f>CEILING(((I455+J455+M455)*$B$4),1000)-2000</f>
        <v>160000</v>
      </c>
      <c r="C455" s="35">
        <v>9312632</v>
      </c>
      <c r="D455" s="152">
        <f t="shared" si="102"/>
        <v>156700</v>
      </c>
      <c r="E455" s="41" t="s">
        <v>336</v>
      </c>
      <c r="F455" s="42" t="s">
        <v>166</v>
      </c>
      <c r="G455" s="61">
        <v>32</v>
      </c>
      <c r="H455" s="81">
        <v>0.24</v>
      </c>
      <c r="I455" s="65">
        <v>6042</v>
      </c>
      <c r="J455" s="73">
        <f t="shared" si="109"/>
        <v>0</v>
      </c>
      <c r="K455" s="76">
        <f t="shared" si="110"/>
        <v>0</v>
      </c>
      <c r="L455" s="77">
        <f t="shared" si="111"/>
        <v>0</v>
      </c>
      <c r="M455" s="78">
        <f t="shared" si="112"/>
        <v>55.21</v>
      </c>
      <c r="N455" s="52">
        <f t="shared" si="103"/>
        <v>127797</v>
      </c>
      <c r="O455" s="86">
        <f t="shared" si="107"/>
        <v>32203</v>
      </c>
      <c r="P455" s="87">
        <f t="shared" si="108"/>
        <v>0.20126875</v>
      </c>
      <c r="Q455" s="46"/>
    </row>
    <row r="456" spans="1:17" ht="12.95" customHeight="1" x14ac:dyDescent="0.2">
      <c r="A456" s="140">
        <f t="shared" si="105"/>
        <v>0.1</v>
      </c>
      <c r="B456" s="141">
        <f>CEILING(((I456+J456+M456)*$B$4),1000)-2000</f>
        <v>170000</v>
      </c>
      <c r="C456" s="35">
        <v>9312633</v>
      </c>
      <c r="D456" s="152">
        <f t="shared" si="102"/>
        <v>166500</v>
      </c>
      <c r="E456" s="41" t="s">
        <v>337</v>
      </c>
      <c r="F456" s="42" t="s">
        <v>167</v>
      </c>
      <c r="G456" s="61">
        <v>32</v>
      </c>
      <c r="H456" s="81">
        <v>0.24</v>
      </c>
      <c r="I456" s="65">
        <v>6399</v>
      </c>
      <c r="J456" s="73">
        <f t="shared" si="109"/>
        <v>0</v>
      </c>
      <c r="K456" s="76">
        <f t="shared" si="110"/>
        <v>0</v>
      </c>
      <c r="L456" s="77">
        <f t="shared" si="111"/>
        <v>0</v>
      </c>
      <c r="M456" s="78">
        <f t="shared" si="112"/>
        <v>56.995000000000005</v>
      </c>
      <c r="N456" s="52">
        <f t="shared" si="103"/>
        <v>135307</v>
      </c>
      <c r="O456" s="86">
        <f t="shared" si="107"/>
        <v>34693</v>
      </c>
      <c r="P456" s="87">
        <f t="shared" si="108"/>
        <v>0.2040764705882353</v>
      </c>
      <c r="Q456" s="46"/>
    </row>
    <row r="457" spans="1:17" ht="12.95" customHeight="1" x14ac:dyDescent="0.2">
      <c r="A457" s="140">
        <f t="shared" si="105"/>
        <v>0.1</v>
      </c>
      <c r="B457" s="141">
        <f t="shared" si="118"/>
        <v>190000</v>
      </c>
      <c r="C457" s="35">
        <v>9312640</v>
      </c>
      <c r="D457" s="152">
        <f t="shared" si="102"/>
        <v>186100</v>
      </c>
      <c r="E457" s="41" t="s">
        <v>338</v>
      </c>
      <c r="F457" s="42" t="s">
        <v>168</v>
      </c>
      <c r="G457" s="61">
        <v>32</v>
      </c>
      <c r="H457" s="81">
        <v>0.24</v>
      </c>
      <c r="I457" s="65">
        <v>7137</v>
      </c>
      <c r="J457" s="73">
        <f t="shared" si="109"/>
        <v>0</v>
      </c>
      <c r="K457" s="76">
        <f t="shared" si="110"/>
        <v>0</v>
      </c>
      <c r="L457" s="77">
        <f t="shared" si="111"/>
        <v>0</v>
      </c>
      <c r="M457" s="78">
        <f t="shared" si="112"/>
        <v>60.685000000000002</v>
      </c>
      <c r="N457" s="52">
        <f t="shared" si="103"/>
        <v>150833</v>
      </c>
      <c r="O457" s="86">
        <f t="shared" si="107"/>
        <v>39167</v>
      </c>
      <c r="P457" s="87">
        <f t="shared" si="108"/>
        <v>0.2061421052631579</v>
      </c>
      <c r="Q457" s="46"/>
    </row>
    <row r="458" spans="1:17" ht="12.95" customHeight="1" x14ac:dyDescent="0.2">
      <c r="A458" s="140">
        <f t="shared" si="105"/>
        <v>0.1</v>
      </c>
      <c r="B458" s="141">
        <f t="shared" si="118"/>
        <v>206000</v>
      </c>
      <c r="C458" s="35">
        <v>9312650</v>
      </c>
      <c r="D458" s="152">
        <f t="shared" si="102"/>
        <v>201800</v>
      </c>
      <c r="E458" s="41" t="s">
        <v>339</v>
      </c>
      <c r="F458" s="42" t="s">
        <v>169</v>
      </c>
      <c r="G458" s="61">
        <v>32</v>
      </c>
      <c r="H458" s="81">
        <v>0.24</v>
      </c>
      <c r="I458" s="65">
        <v>7729</v>
      </c>
      <c r="J458" s="73">
        <f t="shared" si="109"/>
        <v>0</v>
      </c>
      <c r="K458" s="76">
        <f t="shared" si="110"/>
        <v>0</v>
      </c>
      <c r="L458" s="77">
        <f t="shared" si="111"/>
        <v>0</v>
      </c>
      <c r="M458" s="78">
        <f t="shared" si="112"/>
        <v>63.645000000000003</v>
      </c>
      <c r="N458" s="52">
        <f t="shared" si="103"/>
        <v>163287</v>
      </c>
      <c r="O458" s="86">
        <f t="shared" si="107"/>
        <v>42713</v>
      </c>
      <c r="P458" s="87">
        <f t="shared" si="108"/>
        <v>0.20734466019417475</v>
      </c>
      <c r="Q458" s="46"/>
    </row>
    <row r="459" spans="1:17" ht="12.95" customHeight="1" x14ac:dyDescent="0.2">
      <c r="A459" s="140">
        <f t="shared" si="105"/>
        <v>0.1</v>
      </c>
      <c r="B459" s="141">
        <f t="shared" si="118"/>
        <v>225000</v>
      </c>
      <c r="C459" s="35">
        <v>9312651</v>
      </c>
      <c r="D459" s="152">
        <f t="shared" si="102"/>
        <v>220400</v>
      </c>
      <c r="E459" s="41" t="s">
        <v>21</v>
      </c>
      <c r="F459" s="42" t="s">
        <v>22</v>
      </c>
      <c r="G459" s="61">
        <v>32</v>
      </c>
      <c r="H459" s="81">
        <v>0.24</v>
      </c>
      <c r="I459" s="65">
        <v>8449</v>
      </c>
      <c r="J459" s="73">
        <f t="shared" si="109"/>
        <v>0</v>
      </c>
      <c r="K459" s="76">
        <f t="shared" si="110"/>
        <v>0</v>
      </c>
      <c r="L459" s="77">
        <f t="shared" si="111"/>
        <v>0</v>
      </c>
      <c r="M459" s="78">
        <f t="shared" si="112"/>
        <v>67.245000000000005</v>
      </c>
      <c r="N459" s="52">
        <f t="shared" si="103"/>
        <v>178434</v>
      </c>
      <c r="O459" s="86">
        <f t="shared" si="107"/>
        <v>46566</v>
      </c>
      <c r="P459" s="87">
        <f t="shared" si="108"/>
        <v>0.20696000000000001</v>
      </c>
      <c r="Q459" s="46"/>
    </row>
    <row r="460" spans="1:17" ht="12.95" customHeight="1" x14ac:dyDescent="0.2">
      <c r="A460" s="140">
        <f t="shared" si="105"/>
        <v>0.1</v>
      </c>
      <c r="B460" s="141">
        <f t="shared" si="118"/>
        <v>350000</v>
      </c>
      <c r="C460" s="35">
        <v>9312681</v>
      </c>
      <c r="D460" s="152">
        <f t="shared" ref="D460:D523" si="119">CEILING(IF(B460&lt;10000,B460,B460*0.98),100)-100</f>
        <v>342900</v>
      </c>
      <c r="E460" s="41" t="s">
        <v>340</v>
      </c>
      <c r="F460" s="42" t="s">
        <v>67</v>
      </c>
      <c r="G460" s="61">
        <v>33</v>
      </c>
      <c r="H460" s="81">
        <v>0.19</v>
      </c>
      <c r="I460" s="65">
        <v>13150</v>
      </c>
      <c r="J460" s="73">
        <f t="shared" si="109"/>
        <v>0</v>
      </c>
      <c r="K460" s="76">
        <f t="shared" si="110"/>
        <v>0</v>
      </c>
      <c r="L460" s="77">
        <f t="shared" si="111"/>
        <v>0</v>
      </c>
      <c r="M460" s="78">
        <f t="shared" si="112"/>
        <v>90.75</v>
      </c>
      <c r="N460" s="52">
        <f t="shared" si="103"/>
        <v>295412</v>
      </c>
      <c r="O460" s="86">
        <f t="shared" si="107"/>
        <v>54588</v>
      </c>
      <c r="P460" s="87">
        <f t="shared" si="108"/>
        <v>0.15596571428571429</v>
      </c>
      <c r="Q460" s="46"/>
    </row>
    <row r="461" spans="1:17" ht="12.95" customHeight="1" thickBot="1" x14ac:dyDescent="0.25">
      <c r="A461" s="140">
        <f t="shared" si="105"/>
        <v>0.1</v>
      </c>
      <c r="B461" s="144">
        <f t="shared" si="118"/>
        <v>390000</v>
      </c>
      <c r="C461" s="112">
        <v>9312689</v>
      </c>
      <c r="D461" s="155">
        <f t="shared" si="119"/>
        <v>382100</v>
      </c>
      <c r="E461" s="113" t="s">
        <v>55</v>
      </c>
      <c r="F461" s="114" t="s">
        <v>56</v>
      </c>
      <c r="G461" s="61">
        <v>33</v>
      </c>
      <c r="H461" s="81">
        <v>0.19</v>
      </c>
      <c r="I461" s="65">
        <v>14650</v>
      </c>
      <c r="J461" s="73">
        <f t="shared" si="109"/>
        <v>0</v>
      </c>
      <c r="K461" s="76">
        <f t="shared" si="110"/>
        <v>0</v>
      </c>
      <c r="L461" s="77">
        <f t="shared" si="111"/>
        <v>0</v>
      </c>
      <c r="M461" s="78">
        <f t="shared" si="112"/>
        <v>98.25</v>
      </c>
      <c r="N461" s="52">
        <f t="shared" ref="N461:N524" si="120">CEILING(((I461*(1-H461)+J461+M461)*$N$8),1)-0</f>
        <v>329031</v>
      </c>
      <c r="O461" s="86">
        <f t="shared" si="107"/>
        <v>60969</v>
      </c>
      <c r="P461" s="87">
        <f t="shared" si="108"/>
        <v>0.15633076923076922</v>
      </c>
      <c r="Q461" s="46"/>
    </row>
    <row r="462" spans="1:17" ht="12.95" customHeight="1" x14ac:dyDescent="0.2">
      <c r="A462" s="140">
        <f t="shared" si="105"/>
        <v>0.1</v>
      </c>
      <c r="B462" s="145">
        <f t="shared" si="118"/>
        <v>110000</v>
      </c>
      <c r="C462" s="106">
        <v>9352506</v>
      </c>
      <c r="D462" s="156">
        <f t="shared" si="119"/>
        <v>107700</v>
      </c>
      <c r="E462" s="116" t="s">
        <v>341</v>
      </c>
      <c r="F462" s="124" t="s">
        <v>105</v>
      </c>
      <c r="G462" s="61">
        <v>31</v>
      </c>
      <c r="H462" s="81">
        <v>0.28000000000000003</v>
      </c>
      <c r="I462" s="65">
        <v>4098</v>
      </c>
      <c r="J462" s="73">
        <f t="shared" si="109"/>
        <v>25</v>
      </c>
      <c r="K462" s="76">
        <f t="shared" si="110"/>
        <v>25</v>
      </c>
      <c r="L462" s="77">
        <f t="shared" si="111"/>
        <v>25</v>
      </c>
      <c r="M462" s="78">
        <f t="shared" si="112"/>
        <v>40.98</v>
      </c>
      <c r="N462" s="52">
        <f t="shared" si="120"/>
        <v>82955</v>
      </c>
      <c r="O462" s="86">
        <f t="shared" si="107"/>
        <v>27045</v>
      </c>
      <c r="P462" s="87">
        <f t="shared" si="108"/>
        <v>0.24586363636363637</v>
      </c>
      <c r="Q462" s="46"/>
    </row>
    <row r="463" spans="1:17" ht="12.95" customHeight="1" x14ac:dyDescent="0.2">
      <c r="A463" s="140">
        <f t="shared" si="105"/>
        <v>0.1</v>
      </c>
      <c r="B463" s="141">
        <f t="shared" si="118"/>
        <v>174000</v>
      </c>
      <c r="C463" s="35">
        <v>9352508</v>
      </c>
      <c r="D463" s="152">
        <f t="shared" si="119"/>
        <v>170500</v>
      </c>
      <c r="E463" s="115" t="s">
        <v>290</v>
      </c>
      <c r="F463" s="42" t="s">
        <v>291</v>
      </c>
      <c r="G463" s="61">
        <v>31</v>
      </c>
      <c r="H463" s="81">
        <v>0.28000000000000003</v>
      </c>
      <c r="I463" s="65">
        <v>6510</v>
      </c>
      <c r="J463" s="73">
        <f t="shared" si="109"/>
        <v>0</v>
      </c>
      <c r="K463" s="76">
        <f t="shared" si="110"/>
        <v>0</v>
      </c>
      <c r="L463" s="77">
        <f t="shared" si="111"/>
        <v>0</v>
      </c>
      <c r="M463" s="78">
        <f t="shared" si="112"/>
        <v>57.55</v>
      </c>
      <c r="N463" s="52">
        <f t="shared" si="120"/>
        <v>130481</v>
      </c>
      <c r="O463" s="86">
        <f t="shared" si="107"/>
        <v>43519</v>
      </c>
      <c r="P463" s="87">
        <f t="shared" si="108"/>
        <v>0.25010919540229887</v>
      </c>
      <c r="Q463" s="46"/>
    </row>
    <row r="464" spans="1:17" ht="12.95" customHeight="1" x14ac:dyDescent="0.2">
      <c r="A464" s="140">
        <f t="shared" si="105"/>
        <v>0.1</v>
      </c>
      <c r="B464" s="141">
        <f t="shared" si="118"/>
        <v>110000</v>
      </c>
      <c r="C464" s="35">
        <v>9352512</v>
      </c>
      <c r="D464" s="152">
        <f t="shared" si="119"/>
        <v>107700</v>
      </c>
      <c r="E464" s="115" t="s">
        <v>342</v>
      </c>
      <c r="F464" s="42" t="s">
        <v>173</v>
      </c>
      <c r="G464" s="61">
        <v>31</v>
      </c>
      <c r="H464" s="81">
        <v>0.28000000000000003</v>
      </c>
      <c r="I464" s="65">
        <v>4108</v>
      </c>
      <c r="J464" s="73">
        <f t="shared" si="109"/>
        <v>25</v>
      </c>
      <c r="K464" s="76">
        <f t="shared" si="110"/>
        <v>25</v>
      </c>
      <c r="L464" s="77">
        <f t="shared" si="111"/>
        <v>25</v>
      </c>
      <c r="M464" s="78">
        <f t="shared" si="112"/>
        <v>41.08</v>
      </c>
      <c r="N464" s="52">
        <f t="shared" si="120"/>
        <v>83156</v>
      </c>
      <c r="O464" s="86">
        <f t="shared" si="107"/>
        <v>26844</v>
      </c>
      <c r="P464" s="87">
        <f t="shared" si="108"/>
        <v>0.24403636363636363</v>
      </c>
      <c r="Q464" s="46"/>
    </row>
    <row r="465" spans="1:17" ht="12.95" customHeight="1" x14ac:dyDescent="0.2">
      <c r="A465" s="140">
        <f t="shared" si="105"/>
        <v>0.1</v>
      </c>
      <c r="B465" s="141">
        <f t="shared" si="118"/>
        <v>195000</v>
      </c>
      <c r="C465" s="35">
        <v>9352514</v>
      </c>
      <c r="D465" s="152">
        <f t="shared" si="119"/>
        <v>191000</v>
      </c>
      <c r="E465" s="115" t="s">
        <v>292</v>
      </c>
      <c r="F465" s="42" t="s">
        <v>293</v>
      </c>
      <c r="G465" s="61">
        <v>31</v>
      </c>
      <c r="H465" s="81">
        <v>0.28000000000000003</v>
      </c>
      <c r="I465" s="65">
        <v>7300</v>
      </c>
      <c r="J465" s="73">
        <f t="shared" si="109"/>
        <v>0</v>
      </c>
      <c r="K465" s="76">
        <f t="shared" si="110"/>
        <v>0</v>
      </c>
      <c r="L465" s="77">
        <f t="shared" si="111"/>
        <v>0</v>
      </c>
      <c r="M465" s="78">
        <f t="shared" si="112"/>
        <v>61.5</v>
      </c>
      <c r="N465" s="52">
        <f t="shared" si="120"/>
        <v>146232</v>
      </c>
      <c r="O465" s="86">
        <f t="shared" si="107"/>
        <v>48768</v>
      </c>
      <c r="P465" s="87">
        <f t="shared" si="108"/>
        <v>0.25009230769230767</v>
      </c>
      <c r="Q465" s="46"/>
    </row>
    <row r="466" spans="1:17" ht="12.95" customHeight="1" x14ac:dyDescent="0.2">
      <c r="A466" s="140">
        <f t="shared" si="105"/>
        <v>0.1</v>
      </c>
      <c r="B466" s="141">
        <f t="shared" si="118"/>
        <v>118000</v>
      </c>
      <c r="C466" s="35">
        <v>9352526</v>
      </c>
      <c r="D466" s="152">
        <f t="shared" si="119"/>
        <v>115600</v>
      </c>
      <c r="E466" s="115" t="s">
        <v>343</v>
      </c>
      <c r="F466" s="42" t="s">
        <v>106</v>
      </c>
      <c r="G466" s="61">
        <v>31</v>
      </c>
      <c r="H466" s="81">
        <v>0.28000000000000003</v>
      </c>
      <c r="I466" s="65">
        <v>4408</v>
      </c>
      <c r="J466" s="73">
        <f t="shared" si="109"/>
        <v>0</v>
      </c>
      <c r="K466" s="76">
        <f t="shared" si="110"/>
        <v>0</v>
      </c>
      <c r="L466" s="77">
        <f t="shared" si="111"/>
        <v>0</v>
      </c>
      <c r="M466" s="78">
        <f t="shared" si="112"/>
        <v>47.04</v>
      </c>
      <c r="N466" s="52">
        <f t="shared" si="120"/>
        <v>88572</v>
      </c>
      <c r="O466" s="86">
        <f t="shared" si="107"/>
        <v>29428</v>
      </c>
      <c r="P466" s="87">
        <f t="shared" si="108"/>
        <v>0.24938983050847457</v>
      </c>
      <c r="Q466" s="46"/>
    </row>
    <row r="467" spans="1:17" ht="12.95" customHeight="1" x14ac:dyDescent="0.2">
      <c r="A467" s="140">
        <f t="shared" si="105"/>
        <v>0.1</v>
      </c>
      <c r="B467" s="141">
        <f>CEILING(((I467+J467+M467)*$B$4),1000)-2000</f>
        <v>200000</v>
      </c>
      <c r="C467" s="35">
        <v>9352627</v>
      </c>
      <c r="D467" s="152">
        <f t="shared" si="119"/>
        <v>195900</v>
      </c>
      <c r="E467" s="41" t="s">
        <v>297</v>
      </c>
      <c r="F467" s="42" t="s">
        <v>294</v>
      </c>
      <c r="G467" s="61">
        <v>32</v>
      </c>
      <c r="H467" s="81">
        <v>0.24</v>
      </c>
      <c r="I467" s="65">
        <v>7550</v>
      </c>
      <c r="J467" s="73">
        <f t="shared" si="109"/>
        <v>0</v>
      </c>
      <c r="K467" s="76">
        <f t="shared" si="110"/>
        <v>0</v>
      </c>
      <c r="L467" s="77">
        <f t="shared" si="111"/>
        <v>0</v>
      </c>
      <c r="M467" s="78">
        <f t="shared" si="112"/>
        <v>62.75</v>
      </c>
      <c r="N467" s="52">
        <f t="shared" si="120"/>
        <v>159521</v>
      </c>
      <c r="O467" s="86">
        <f t="shared" si="107"/>
        <v>40479</v>
      </c>
      <c r="P467" s="87">
        <f t="shared" si="108"/>
        <v>0.20239499999999999</v>
      </c>
      <c r="Q467" s="46"/>
    </row>
    <row r="468" spans="1:17" ht="12.95" customHeight="1" x14ac:dyDescent="0.2">
      <c r="A468" s="140">
        <f t="shared" si="105"/>
        <v>0.1</v>
      </c>
      <c r="B468" s="141">
        <f t="shared" si="118"/>
        <v>219000</v>
      </c>
      <c r="C468" s="35">
        <v>9352628</v>
      </c>
      <c r="D468" s="152">
        <f t="shared" si="119"/>
        <v>214600</v>
      </c>
      <c r="E468" s="41" t="s">
        <v>295</v>
      </c>
      <c r="F468" s="42" t="s">
        <v>296</v>
      </c>
      <c r="G468" s="61">
        <v>32</v>
      </c>
      <c r="H468" s="81">
        <v>0.24</v>
      </c>
      <c r="I468" s="65">
        <v>8220</v>
      </c>
      <c r="J468" s="73">
        <f t="shared" si="109"/>
        <v>0</v>
      </c>
      <c r="K468" s="76">
        <f t="shared" si="110"/>
        <v>0</v>
      </c>
      <c r="L468" s="77">
        <f t="shared" si="111"/>
        <v>0</v>
      </c>
      <c r="M468" s="78">
        <f t="shared" si="112"/>
        <v>66.099999999999994</v>
      </c>
      <c r="N468" s="52">
        <f t="shared" si="120"/>
        <v>173616</v>
      </c>
      <c r="O468" s="86">
        <f t="shared" si="107"/>
        <v>45384</v>
      </c>
      <c r="P468" s="87">
        <f t="shared" si="108"/>
        <v>0.20723287671232876</v>
      </c>
      <c r="Q468" s="46"/>
    </row>
    <row r="469" spans="1:17" ht="12.95" customHeight="1" x14ac:dyDescent="0.2">
      <c r="A469" s="140">
        <f t="shared" si="105"/>
        <v>0.1</v>
      </c>
      <c r="B469" s="141">
        <f t="shared" si="118"/>
        <v>237000</v>
      </c>
      <c r="C469" s="35">
        <v>9352751</v>
      </c>
      <c r="D469" s="152">
        <f t="shared" si="119"/>
        <v>232200</v>
      </c>
      <c r="E469" s="41" t="s">
        <v>357</v>
      </c>
      <c r="F469" s="42" t="s">
        <v>392</v>
      </c>
      <c r="G469" s="61">
        <v>33</v>
      </c>
      <c r="H469" s="81">
        <v>0.19</v>
      </c>
      <c r="I469" s="65">
        <v>8900</v>
      </c>
      <c r="J469" s="73">
        <f t="shared" si="109"/>
        <v>0</v>
      </c>
      <c r="K469" s="76">
        <f t="shared" si="110"/>
        <v>0</v>
      </c>
      <c r="L469" s="77">
        <f t="shared" si="111"/>
        <v>0</v>
      </c>
      <c r="M469" s="78">
        <f t="shared" si="112"/>
        <v>69.5</v>
      </c>
      <c r="N469" s="52">
        <f t="shared" si="120"/>
        <v>200159</v>
      </c>
      <c r="O469" s="86">
        <f t="shared" si="107"/>
        <v>36841</v>
      </c>
      <c r="P469" s="87">
        <f t="shared" si="108"/>
        <v>0.15544725738396625</v>
      </c>
      <c r="Q469" s="46"/>
    </row>
    <row r="470" spans="1:17" ht="12.95" customHeight="1" x14ac:dyDescent="0.2">
      <c r="A470" s="140">
        <f t="shared" ref="A470:A533" si="121">IF(H470&lt;19%,0.05,0.1)</f>
        <v>0.1</v>
      </c>
      <c r="B470" s="141">
        <f t="shared" si="118"/>
        <v>397000</v>
      </c>
      <c r="C470" s="35">
        <v>9352752</v>
      </c>
      <c r="D470" s="152">
        <f t="shared" si="119"/>
        <v>389000</v>
      </c>
      <c r="E470" s="41" t="s">
        <v>344</v>
      </c>
      <c r="F470" s="42" t="s">
        <v>107</v>
      </c>
      <c r="G470" s="61">
        <v>33</v>
      </c>
      <c r="H470" s="81">
        <v>0.19</v>
      </c>
      <c r="I470" s="65">
        <v>14900</v>
      </c>
      <c r="J470" s="73">
        <f t="shared" si="109"/>
        <v>0</v>
      </c>
      <c r="K470" s="76">
        <f t="shared" si="110"/>
        <v>0</v>
      </c>
      <c r="L470" s="77">
        <f t="shared" si="111"/>
        <v>0</v>
      </c>
      <c r="M470" s="78">
        <f t="shared" si="112"/>
        <v>99.5</v>
      </c>
      <c r="N470" s="52">
        <f t="shared" si="120"/>
        <v>334634</v>
      </c>
      <c r="O470" s="86">
        <f t="shared" si="107"/>
        <v>62366</v>
      </c>
      <c r="P470" s="87">
        <f t="shared" si="108"/>
        <v>0.15709319899244331</v>
      </c>
      <c r="Q470" s="46"/>
    </row>
    <row r="471" spans="1:17" ht="12.95" customHeight="1" x14ac:dyDescent="0.2">
      <c r="A471" s="140">
        <f t="shared" si="121"/>
        <v>0.1</v>
      </c>
      <c r="B471" s="141">
        <f t="shared" si="118"/>
        <v>397000</v>
      </c>
      <c r="C471" s="35" t="s">
        <v>252</v>
      </c>
      <c r="D471" s="152">
        <f t="shared" si="119"/>
        <v>389000</v>
      </c>
      <c r="E471" s="41" t="s">
        <v>344</v>
      </c>
      <c r="F471" s="42" t="s">
        <v>107</v>
      </c>
      <c r="G471" s="61">
        <v>33</v>
      </c>
      <c r="H471" s="81">
        <v>0.19</v>
      </c>
      <c r="I471" s="65">
        <v>14900</v>
      </c>
      <c r="J471" s="73">
        <f t="shared" si="109"/>
        <v>0</v>
      </c>
      <c r="K471" s="76">
        <f t="shared" si="110"/>
        <v>0</v>
      </c>
      <c r="L471" s="77">
        <f t="shared" si="111"/>
        <v>0</v>
      </c>
      <c r="M471" s="78">
        <f t="shared" si="112"/>
        <v>99.5</v>
      </c>
      <c r="N471" s="52">
        <f t="shared" si="120"/>
        <v>334634</v>
      </c>
      <c r="O471" s="86">
        <f t="shared" ref="O471:O534" si="122">B471-N471</f>
        <v>62366</v>
      </c>
      <c r="P471" s="87">
        <f t="shared" ref="P471:P534" si="123">O471/B471</f>
        <v>0.15709319899244331</v>
      </c>
      <c r="Q471" s="46"/>
    </row>
    <row r="472" spans="1:17" ht="12.95" customHeight="1" x14ac:dyDescent="0.2">
      <c r="A472" s="140">
        <f t="shared" si="121"/>
        <v>0.1</v>
      </c>
      <c r="B472" s="141">
        <f t="shared" si="118"/>
        <v>437000</v>
      </c>
      <c r="C472" s="35" t="s">
        <v>253</v>
      </c>
      <c r="D472" s="152">
        <f t="shared" si="119"/>
        <v>428200</v>
      </c>
      <c r="E472" s="41" t="s">
        <v>345</v>
      </c>
      <c r="F472" s="42" t="s">
        <v>108</v>
      </c>
      <c r="G472" s="61">
        <v>33</v>
      </c>
      <c r="H472" s="81">
        <v>0.19</v>
      </c>
      <c r="I472" s="65">
        <v>16400</v>
      </c>
      <c r="J472" s="73">
        <f t="shared" ref="J472:J535" si="124">IF(I472*(1-H472)&lt;500,$M$2,K472)</f>
        <v>0</v>
      </c>
      <c r="K472" s="76">
        <f t="shared" ref="K472:K535" si="125">IF(I472*(1-H472)&lt;1000,$M$3,L472)</f>
        <v>0</v>
      </c>
      <c r="L472" s="77">
        <f t="shared" ref="L472:L535" si="126">IF(I472*(1-H472)&lt;3000,$M$4,0)</f>
        <v>0</v>
      </c>
      <c r="M472" s="78">
        <f t="shared" ref="M472:M535" si="127">IF(J472&gt;0,(I472/100),(25+I472/200))</f>
        <v>107</v>
      </c>
      <c r="N472" s="52">
        <f t="shared" si="120"/>
        <v>368253</v>
      </c>
      <c r="O472" s="86">
        <f t="shared" si="122"/>
        <v>68747</v>
      </c>
      <c r="P472" s="87">
        <f t="shared" si="123"/>
        <v>0.15731578947368421</v>
      </c>
      <c r="Q472" s="46"/>
    </row>
    <row r="473" spans="1:17" ht="12.95" customHeight="1" x14ac:dyDescent="0.2">
      <c r="A473" s="140">
        <f t="shared" si="121"/>
        <v>0.1</v>
      </c>
      <c r="B473" s="141">
        <f t="shared" si="118"/>
        <v>397000</v>
      </c>
      <c r="C473" s="35">
        <v>9352753</v>
      </c>
      <c r="D473" s="152">
        <f t="shared" si="119"/>
        <v>389000</v>
      </c>
      <c r="E473" s="41" t="s">
        <v>346</v>
      </c>
      <c r="F473" s="42" t="s">
        <v>109</v>
      </c>
      <c r="G473" s="61">
        <v>33</v>
      </c>
      <c r="H473" s="81">
        <v>0.19</v>
      </c>
      <c r="I473" s="65">
        <v>14900</v>
      </c>
      <c r="J473" s="73">
        <f t="shared" si="124"/>
        <v>0</v>
      </c>
      <c r="K473" s="76">
        <f t="shared" si="125"/>
        <v>0</v>
      </c>
      <c r="L473" s="77">
        <f t="shared" si="126"/>
        <v>0</v>
      </c>
      <c r="M473" s="78">
        <f t="shared" si="127"/>
        <v>99.5</v>
      </c>
      <c r="N473" s="52">
        <f t="shared" si="120"/>
        <v>334634</v>
      </c>
      <c r="O473" s="86">
        <f t="shared" si="122"/>
        <v>62366</v>
      </c>
      <c r="P473" s="87">
        <f t="shared" si="123"/>
        <v>0.15709319899244331</v>
      </c>
      <c r="Q473" s="46"/>
    </row>
    <row r="474" spans="1:17" ht="12.95" customHeight="1" x14ac:dyDescent="0.2">
      <c r="A474" s="140">
        <f t="shared" si="121"/>
        <v>0.1</v>
      </c>
      <c r="B474" s="141">
        <f t="shared" si="118"/>
        <v>397000</v>
      </c>
      <c r="C474" s="35" t="s">
        <v>254</v>
      </c>
      <c r="D474" s="152">
        <f t="shared" si="119"/>
        <v>389000</v>
      </c>
      <c r="E474" s="41" t="s">
        <v>346</v>
      </c>
      <c r="F474" s="42" t="s">
        <v>109</v>
      </c>
      <c r="G474" s="61">
        <v>33</v>
      </c>
      <c r="H474" s="81">
        <v>0.19</v>
      </c>
      <c r="I474" s="65">
        <v>14900</v>
      </c>
      <c r="J474" s="73">
        <f t="shared" si="124"/>
        <v>0</v>
      </c>
      <c r="K474" s="76">
        <f t="shared" si="125"/>
        <v>0</v>
      </c>
      <c r="L474" s="77">
        <f t="shared" si="126"/>
        <v>0</v>
      </c>
      <c r="M474" s="78">
        <f t="shared" si="127"/>
        <v>99.5</v>
      </c>
      <c r="N474" s="52">
        <f t="shared" si="120"/>
        <v>334634</v>
      </c>
      <c r="O474" s="86">
        <f t="shared" si="122"/>
        <v>62366</v>
      </c>
      <c r="P474" s="87">
        <f t="shared" si="123"/>
        <v>0.15709319899244331</v>
      </c>
      <c r="Q474" s="46"/>
    </row>
    <row r="475" spans="1:17" ht="12.95" customHeight="1" x14ac:dyDescent="0.2">
      <c r="A475" s="140">
        <f t="shared" si="121"/>
        <v>0.1</v>
      </c>
      <c r="B475" s="141">
        <f t="shared" si="118"/>
        <v>437000</v>
      </c>
      <c r="C475" s="35" t="s">
        <v>255</v>
      </c>
      <c r="D475" s="152">
        <f t="shared" si="119"/>
        <v>428200</v>
      </c>
      <c r="E475" s="41" t="s">
        <v>347</v>
      </c>
      <c r="F475" s="42" t="s">
        <v>110</v>
      </c>
      <c r="G475" s="61">
        <v>33</v>
      </c>
      <c r="H475" s="81">
        <v>0.19</v>
      </c>
      <c r="I475" s="65">
        <v>16400</v>
      </c>
      <c r="J475" s="73">
        <f t="shared" si="124"/>
        <v>0</v>
      </c>
      <c r="K475" s="76">
        <f t="shared" si="125"/>
        <v>0</v>
      </c>
      <c r="L475" s="77">
        <f t="shared" si="126"/>
        <v>0</v>
      </c>
      <c r="M475" s="78">
        <f t="shared" si="127"/>
        <v>107</v>
      </c>
      <c r="N475" s="52">
        <f t="shared" si="120"/>
        <v>368253</v>
      </c>
      <c r="O475" s="86">
        <f t="shared" si="122"/>
        <v>68747</v>
      </c>
      <c r="P475" s="87">
        <f t="shared" si="123"/>
        <v>0.15731578947368421</v>
      </c>
      <c r="Q475" s="46"/>
    </row>
    <row r="476" spans="1:17" ht="12.95" customHeight="1" x14ac:dyDescent="0.2">
      <c r="A476" s="140">
        <f t="shared" si="121"/>
        <v>0.1</v>
      </c>
      <c r="B476" s="141">
        <f t="shared" si="118"/>
        <v>472000</v>
      </c>
      <c r="C476" s="35">
        <v>9352755</v>
      </c>
      <c r="D476" s="152">
        <f t="shared" si="119"/>
        <v>462500</v>
      </c>
      <c r="E476" s="41" t="s">
        <v>348</v>
      </c>
      <c r="F476" s="42" t="s">
        <v>112</v>
      </c>
      <c r="G476" s="61">
        <v>33</v>
      </c>
      <c r="H476" s="81">
        <v>0.19</v>
      </c>
      <c r="I476" s="65">
        <v>17700</v>
      </c>
      <c r="J476" s="73">
        <f t="shared" si="124"/>
        <v>0</v>
      </c>
      <c r="K476" s="76">
        <f t="shared" si="125"/>
        <v>0</v>
      </c>
      <c r="L476" s="77">
        <f t="shared" si="126"/>
        <v>0</v>
      </c>
      <c r="M476" s="78">
        <f t="shared" si="127"/>
        <v>113.5</v>
      </c>
      <c r="N476" s="52">
        <f t="shared" si="120"/>
        <v>397389</v>
      </c>
      <c r="O476" s="86">
        <f t="shared" si="122"/>
        <v>74611</v>
      </c>
      <c r="P476" s="87">
        <f t="shared" si="123"/>
        <v>0.15807415254237289</v>
      </c>
      <c r="Q476" s="46"/>
    </row>
    <row r="477" spans="1:17" ht="12.95" customHeight="1" x14ac:dyDescent="0.2">
      <c r="A477" s="140">
        <f t="shared" si="121"/>
        <v>0.1</v>
      </c>
      <c r="B477" s="141">
        <f t="shared" si="118"/>
        <v>472000</v>
      </c>
      <c r="C477" s="35" t="s">
        <v>256</v>
      </c>
      <c r="D477" s="152">
        <f t="shared" si="119"/>
        <v>462500</v>
      </c>
      <c r="E477" s="41" t="s">
        <v>348</v>
      </c>
      <c r="F477" s="42" t="s">
        <v>112</v>
      </c>
      <c r="G477" s="61">
        <v>33</v>
      </c>
      <c r="H477" s="81">
        <v>0.19</v>
      </c>
      <c r="I477" s="65">
        <v>17700</v>
      </c>
      <c r="J477" s="73">
        <f t="shared" si="124"/>
        <v>0</v>
      </c>
      <c r="K477" s="76">
        <f t="shared" si="125"/>
        <v>0</v>
      </c>
      <c r="L477" s="77">
        <f t="shared" si="126"/>
        <v>0</v>
      </c>
      <c r="M477" s="78">
        <f t="shared" si="127"/>
        <v>113.5</v>
      </c>
      <c r="N477" s="52">
        <f t="shared" si="120"/>
        <v>397389</v>
      </c>
      <c r="O477" s="86">
        <f t="shared" si="122"/>
        <v>74611</v>
      </c>
      <c r="P477" s="87">
        <f t="shared" si="123"/>
        <v>0.15807415254237289</v>
      </c>
      <c r="Q477" s="46"/>
    </row>
    <row r="478" spans="1:17" ht="12.95" customHeight="1" x14ac:dyDescent="0.2">
      <c r="A478" s="140">
        <f t="shared" si="121"/>
        <v>0.1</v>
      </c>
      <c r="B478" s="141">
        <f t="shared" si="118"/>
        <v>512000</v>
      </c>
      <c r="C478" s="35" t="s">
        <v>257</v>
      </c>
      <c r="D478" s="152">
        <f t="shared" si="119"/>
        <v>501700</v>
      </c>
      <c r="E478" s="41" t="s">
        <v>393</v>
      </c>
      <c r="F478" s="42" t="s">
        <v>113</v>
      </c>
      <c r="G478" s="61">
        <v>33</v>
      </c>
      <c r="H478" s="81">
        <v>0.19</v>
      </c>
      <c r="I478" s="65">
        <v>19200</v>
      </c>
      <c r="J478" s="73">
        <f t="shared" si="124"/>
        <v>0</v>
      </c>
      <c r="K478" s="76">
        <f t="shared" si="125"/>
        <v>0</v>
      </c>
      <c r="L478" s="77">
        <f t="shared" si="126"/>
        <v>0</v>
      </c>
      <c r="M478" s="78">
        <f t="shared" si="127"/>
        <v>121</v>
      </c>
      <c r="N478" s="52">
        <f t="shared" si="120"/>
        <v>431008</v>
      </c>
      <c r="O478" s="86">
        <f t="shared" si="122"/>
        <v>80992</v>
      </c>
      <c r="P478" s="87">
        <f t="shared" si="123"/>
        <v>0.15818750000000001</v>
      </c>
      <c r="Q478" s="46"/>
    </row>
    <row r="479" spans="1:17" ht="12.95" customHeight="1" x14ac:dyDescent="0.2">
      <c r="A479" s="140">
        <f t="shared" si="121"/>
        <v>0.1</v>
      </c>
      <c r="B479" s="141">
        <f t="shared" si="118"/>
        <v>472000</v>
      </c>
      <c r="C479" s="35">
        <v>9352756</v>
      </c>
      <c r="D479" s="152">
        <f t="shared" si="119"/>
        <v>462500</v>
      </c>
      <c r="E479" s="41" t="s">
        <v>394</v>
      </c>
      <c r="F479" s="42" t="s">
        <v>114</v>
      </c>
      <c r="G479" s="61">
        <v>33</v>
      </c>
      <c r="H479" s="81">
        <v>0.19</v>
      </c>
      <c r="I479" s="65">
        <v>17700</v>
      </c>
      <c r="J479" s="73">
        <f t="shared" si="124"/>
        <v>0</v>
      </c>
      <c r="K479" s="76">
        <f t="shared" si="125"/>
        <v>0</v>
      </c>
      <c r="L479" s="77">
        <f t="shared" si="126"/>
        <v>0</v>
      </c>
      <c r="M479" s="78">
        <f t="shared" si="127"/>
        <v>113.5</v>
      </c>
      <c r="N479" s="52">
        <f t="shared" si="120"/>
        <v>397389</v>
      </c>
      <c r="O479" s="86">
        <f t="shared" si="122"/>
        <v>74611</v>
      </c>
      <c r="P479" s="87">
        <f t="shared" si="123"/>
        <v>0.15807415254237289</v>
      </c>
      <c r="Q479" s="46"/>
    </row>
    <row r="480" spans="1:17" ht="12.95" customHeight="1" x14ac:dyDescent="0.2">
      <c r="A480" s="140">
        <f t="shared" si="121"/>
        <v>0.1</v>
      </c>
      <c r="B480" s="141">
        <f t="shared" si="118"/>
        <v>472000</v>
      </c>
      <c r="C480" s="35" t="s">
        <v>258</v>
      </c>
      <c r="D480" s="152">
        <f t="shared" si="119"/>
        <v>462500</v>
      </c>
      <c r="E480" s="41" t="s">
        <v>394</v>
      </c>
      <c r="F480" s="42" t="s">
        <v>114</v>
      </c>
      <c r="G480" s="61">
        <v>33</v>
      </c>
      <c r="H480" s="81">
        <v>0.19</v>
      </c>
      <c r="I480" s="65">
        <v>17700</v>
      </c>
      <c r="J480" s="73">
        <f t="shared" si="124"/>
        <v>0</v>
      </c>
      <c r="K480" s="76">
        <f t="shared" si="125"/>
        <v>0</v>
      </c>
      <c r="L480" s="77">
        <f t="shared" si="126"/>
        <v>0</v>
      </c>
      <c r="M480" s="78">
        <f t="shared" si="127"/>
        <v>113.5</v>
      </c>
      <c r="N480" s="52">
        <f t="shared" si="120"/>
        <v>397389</v>
      </c>
      <c r="O480" s="86">
        <f t="shared" si="122"/>
        <v>74611</v>
      </c>
      <c r="P480" s="87">
        <f t="shared" si="123"/>
        <v>0.15807415254237289</v>
      </c>
      <c r="Q480" s="46"/>
    </row>
    <row r="481" spans="1:17" ht="12.95" customHeight="1" x14ac:dyDescent="0.2">
      <c r="A481" s="140">
        <f t="shared" si="121"/>
        <v>0.1</v>
      </c>
      <c r="B481" s="141">
        <f t="shared" si="118"/>
        <v>512000</v>
      </c>
      <c r="C481" s="35" t="s">
        <v>259</v>
      </c>
      <c r="D481" s="152">
        <f t="shared" si="119"/>
        <v>501700</v>
      </c>
      <c r="E481" s="41" t="s">
        <v>395</v>
      </c>
      <c r="F481" s="42" t="s">
        <v>115</v>
      </c>
      <c r="G481" s="61">
        <v>33</v>
      </c>
      <c r="H481" s="81">
        <v>0.19</v>
      </c>
      <c r="I481" s="65">
        <v>19200</v>
      </c>
      <c r="J481" s="73">
        <f t="shared" si="124"/>
        <v>0</v>
      </c>
      <c r="K481" s="76">
        <f t="shared" si="125"/>
        <v>0</v>
      </c>
      <c r="L481" s="77">
        <f t="shared" si="126"/>
        <v>0</v>
      </c>
      <c r="M481" s="78">
        <f t="shared" si="127"/>
        <v>121</v>
      </c>
      <c r="N481" s="52">
        <f t="shared" si="120"/>
        <v>431008</v>
      </c>
      <c r="O481" s="86">
        <f t="shared" si="122"/>
        <v>80992</v>
      </c>
      <c r="P481" s="87">
        <f t="shared" si="123"/>
        <v>0.15818750000000001</v>
      </c>
      <c r="Q481" s="46"/>
    </row>
    <row r="482" spans="1:17" ht="12.95" customHeight="1" x14ac:dyDescent="0.2">
      <c r="A482" s="140">
        <f t="shared" si="121"/>
        <v>0.1</v>
      </c>
      <c r="B482" s="141">
        <f t="shared" si="118"/>
        <v>586000</v>
      </c>
      <c r="C482" s="35">
        <v>9352790</v>
      </c>
      <c r="D482" s="152">
        <f t="shared" si="119"/>
        <v>574200</v>
      </c>
      <c r="E482" s="41" t="s">
        <v>396</v>
      </c>
      <c r="F482" s="42" t="s">
        <v>116</v>
      </c>
      <c r="G482" s="61">
        <v>33</v>
      </c>
      <c r="H482" s="81">
        <v>0.19</v>
      </c>
      <c r="I482" s="65">
        <v>22000</v>
      </c>
      <c r="J482" s="73">
        <f t="shared" si="124"/>
        <v>0</v>
      </c>
      <c r="K482" s="76">
        <f t="shared" si="125"/>
        <v>0</v>
      </c>
      <c r="L482" s="77">
        <f t="shared" si="126"/>
        <v>0</v>
      </c>
      <c r="M482" s="78">
        <f t="shared" si="127"/>
        <v>135</v>
      </c>
      <c r="N482" s="52">
        <f t="shared" si="120"/>
        <v>493763</v>
      </c>
      <c r="O482" s="86">
        <f t="shared" si="122"/>
        <v>92237</v>
      </c>
      <c r="P482" s="87">
        <f t="shared" si="123"/>
        <v>0.15740102389078497</v>
      </c>
      <c r="Q482" s="46"/>
    </row>
    <row r="483" spans="1:17" ht="12.95" customHeight="1" x14ac:dyDescent="0.2">
      <c r="A483" s="140">
        <f t="shared" si="121"/>
        <v>0.1</v>
      </c>
      <c r="B483" s="141">
        <f t="shared" si="118"/>
        <v>586000</v>
      </c>
      <c r="C483" s="35" t="s">
        <v>260</v>
      </c>
      <c r="D483" s="152">
        <f t="shared" si="119"/>
        <v>574200</v>
      </c>
      <c r="E483" s="41" t="s">
        <v>396</v>
      </c>
      <c r="F483" s="42" t="s">
        <v>116</v>
      </c>
      <c r="G483" s="61">
        <v>33</v>
      </c>
      <c r="H483" s="81">
        <v>0.19</v>
      </c>
      <c r="I483" s="65">
        <v>22000</v>
      </c>
      <c r="J483" s="73">
        <f t="shared" si="124"/>
        <v>0</v>
      </c>
      <c r="K483" s="76">
        <f t="shared" si="125"/>
        <v>0</v>
      </c>
      <c r="L483" s="77">
        <f t="shared" si="126"/>
        <v>0</v>
      </c>
      <c r="M483" s="78">
        <f t="shared" si="127"/>
        <v>135</v>
      </c>
      <c r="N483" s="52">
        <f t="shared" si="120"/>
        <v>493763</v>
      </c>
      <c r="O483" s="86">
        <f t="shared" si="122"/>
        <v>92237</v>
      </c>
      <c r="P483" s="87">
        <f t="shared" si="123"/>
        <v>0.15740102389078497</v>
      </c>
      <c r="Q483" s="46"/>
    </row>
    <row r="484" spans="1:17" ht="12.95" customHeight="1" x14ac:dyDescent="0.2">
      <c r="A484" s="140">
        <f t="shared" si="121"/>
        <v>0.1</v>
      </c>
      <c r="B484" s="141">
        <f t="shared" si="118"/>
        <v>626000</v>
      </c>
      <c r="C484" s="35" t="s">
        <v>261</v>
      </c>
      <c r="D484" s="152">
        <f t="shared" si="119"/>
        <v>613400</v>
      </c>
      <c r="E484" s="41" t="s">
        <v>397</v>
      </c>
      <c r="F484" s="42" t="s">
        <v>117</v>
      </c>
      <c r="G484" s="61">
        <v>33</v>
      </c>
      <c r="H484" s="81">
        <v>0.19</v>
      </c>
      <c r="I484" s="65">
        <v>23500</v>
      </c>
      <c r="J484" s="73">
        <f t="shared" si="124"/>
        <v>0</v>
      </c>
      <c r="K484" s="76">
        <f t="shared" si="125"/>
        <v>0</v>
      </c>
      <c r="L484" s="77">
        <f t="shared" si="126"/>
        <v>0</v>
      </c>
      <c r="M484" s="78">
        <f t="shared" si="127"/>
        <v>142.5</v>
      </c>
      <c r="N484" s="52">
        <f t="shared" si="120"/>
        <v>527382</v>
      </c>
      <c r="O484" s="86">
        <f t="shared" si="122"/>
        <v>98618</v>
      </c>
      <c r="P484" s="87">
        <f t="shared" si="123"/>
        <v>0.1575367412140575</v>
      </c>
      <c r="Q484" s="46"/>
    </row>
    <row r="485" spans="1:17" ht="12.95" customHeight="1" x14ac:dyDescent="0.2">
      <c r="A485" s="140">
        <f t="shared" si="121"/>
        <v>0.1</v>
      </c>
      <c r="B485" s="141">
        <f t="shared" si="118"/>
        <v>586000</v>
      </c>
      <c r="C485" s="35">
        <v>9352791</v>
      </c>
      <c r="D485" s="152">
        <f t="shared" si="119"/>
        <v>574200</v>
      </c>
      <c r="E485" s="41" t="s">
        <v>398</v>
      </c>
      <c r="F485" s="42" t="s">
        <v>118</v>
      </c>
      <c r="G485" s="61">
        <v>33</v>
      </c>
      <c r="H485" s="81">
        <v>0.19</v>
      </c>
      <c r="I485" s="65">
        <v>22000</v>
      </c>
      <c r="J485" s="73">
        <f t="shared" si="124"/>
        <v>0</v>
      </c>
      <c r="K485" s="76">
        <f t="shared" si="125"/>
        <v>0</v>
      </c>
      <c r="L485" s="77">
        <f t="shared" si="126"/>
        <v>0</v>
      </c>
      <c r="M485" s="78">
        <f t="shared" si="127"/>
        <v>135</v>
      </c>
      <c r="N485" s="52">
        <f t="shared" si="120"/>
        <v>493763</v>
      </c>
      <c r="O485" s="86">
        <f t="shared" si="122"/>
        <v>92237</v>
      </c>
      <c r="P485" s="87">
        <f t="shared" si="123"/>
        <v>0.15740102389078497</v>
      </c>
      <c r="Q485" s="46"/>
    </row>
    <row r="486" spans="1:17" ht="12.95" customHeight="1" x14ac:dyDescent="0.2">
      <c r="A486" s="140">
        <f t="shared" si="121"/>
        <v>0.1</v>
      </c>
      <c r="B486" s="141">
        <f t="shared" si="118"/>
        <v>586000</v>
      </c>
      <c r="C486" s="35" t="s">
        <v>262</v>
      </c>
      <c r="D486" s="152">
        <f t="shared" si="119"/>
        <v>574200</v>
      </c>
      <c r="E486" s="41" t="s">
        <v>398</v>
      </c>
      <c r="F486" s="42" t="s">
        <v>118</v>
      </c>
      <c r="G486" s="61">
        <v>33</v>
      </c>
      <c r="H486" s="81">
        <v>0.19</v>
      </c>
      <c r="I486" s="65">
        <v>22000</v>
      </c>
      <c r="J486" s="73">
        <f t="shared" si="124"/>
        <v>0</v>
      </c>
      <c r="K486" s="76">
        <f t="shared" si="125"/>
        <v>0</v>
      </c>
      <c r="L486" s="77">
        <f t="shared" si="126"/>
        <v>0</v>
      </c>
      <c r="M486" s="78">
        <f t="shared" si="127"/>
        <v>135</v>
      </c>
      <c r="N486" s="52">
        <f t="shared" si="120"/>
        <v>493763</v>
      </c>
      <c r="O486" s="86">
        <f t="shared" si="122"/>
        <v>92237</v>
      </c>
      <c r="P486" s="87">
        <f t="shared" si="123"/>
        <v>0.15740102389078497</v>
      </c>
      <c r="Q486" s="46"/>
    </row>
    <row r="487" spans="1:17" ht="12.95" customHeight="1" x14ac:dyDescent="0.2">
      <c r="A487" s="140">
        <f t="shared" si="121"/>
        <v>0.1</v>
      </c>
      <c r="B487" s="141">
        <f t="shared" si="118"/>
        <v>626000</v>
      </c>
      <c r="C487" s="35" t="s">
        <v>263</v>
      </c>
      <c r="D487" s="152">
        <f t="shared" si="119"/>
        <v>613400</v>
      </c>
      <c r="E487" s="41" t="s">
        <v>399</v>
      </c>
      <c r="F487" s="42" t="s">
        <v>119</v>
      </c>
      <c r="G487" s="61">
        <v>33</v>
      </c>
      <c r="H487" s="81">
        <v>0.19</v>
      </c>
      <c r="I487" s="65">
        <v>23500</v>
      </c>
      <c r="J487" s="73">
        <f t="shared" si="124"/>
        <v>0</v>
      </c>
      <c r="K487" s="76">
        <f t="shared" si="125"/>
        <v>0</v>
      </c>
      <c r="L487" s="77">
        <f t="shared" si="126"/>
        <v>0</v>
      </c>
      <c r="M487" s="78">
        <f t="shared" si="127"/>
        <v>142.5</v>
      </c>
      <c r="N487" s="52">
        <f t="shared" si="120"/>
        <v>527382</v>
      </c>
      <c r="O487" s="86">
        <f t="shared" si="122"/>
        <v>98618</v>
      </c>
      <c r="P487" s="87">
        <f t="shared" si="123"/>
        <v>0.1575367412140575</v>
      </c>
      <c r="Q487" s="46"/>
    </row>
    <row r="488" spans="1:17" ht="12.95" customHeight="1" x14ac:dyDescent="0.2">
      <c r="A488" s="140">
        <f t="shared" si="121"/>
        <v>0.1</v>
      </c>
      <c r="B488" s="141">
        <f t="shared" si="118"/>
        <v>746000</v>
      </c>
      <c r="C488" s="35">
        <v>9352793</v>
      </c>
      <c r="D488" s="152">
        <f t="shared" si="119"/>
        <v>731000</v>
      </c>
      <c r="E488" s="41" t="s">
        <v>400</v>
      </c>
      <c r="F488" s="42" t="s">
        <v>120</v>
      </c>
      <c r="G488" s="61">
        <v>33</v>
      </c>
      <c r="H488" s="81">
        <v>0.19</v>
      </c>
      <c r="I488" s="65">
        <v>28000</v>
      </c>
      <c r="J488" s="73">
        <f t="shared" si="124"/>
        <v>0</v>
      </c>
      <c r="K488" s="76">
        <f t="shared" si="125"/>
        <v>0</v>
      </c>
      <c r="L488" s="77">
        <f t="shared" si="126"/>
        <v>0</v>
      </c>
      <c r="M488" s="78">
        <f t="shared" si="127"/>
        <v>165</v>
      </c>
      <c r="N488" s="52">
        <f t="shared" si="120"/>
        <v>628238</v>
      </c>
      <c r="O488" s="86">
        <f t="shared" si="122"/>
        <v>117762</v>
      </c>
      <c r="P488" s="87">
        <f t="shared" si="123"/>
        <v>0.15785790884718498</v>
      </c>
      <c r="Q488" s="46"/>
    </row>
    <row r="489" spans="1:17" ht="12.95" customHeight="1" x14ac:dyDescent="0.2">
      <c r="A489" s="140">
        <f t="shared" si="121"/>
        <v>0.1</v>
      </c>
      <c r="B489" s="141">
        <f t="shared" si="118"/>
        <v>746000</v>
      </c>
      <c r="C489" s="35" t="s">
        <v>264</v>
      </c>
      <c r="D489" s="152">
        <f t="shared" si="119"/>
        <v>731000</v>
      </c>
      <c r="E489" s="41" t="s">
        <v>400</v>
      </c>
      <c r="F489" s="42" t="s">
        <v>120</v>
      </c>
      <c r="G489" s="61">
        <v>33</v>
      </c>
      <c r="H489" s="81">
        <v>0.19</v>
      </c>
      <c r="I489" s="65">
        <v>28000</v>
      </c>
      <c r="J489" s="73">
        <f t="shared" si="124"/>
        <v>0</v>
      </c>
      <c r="K489" s="76">
        <f t="shared" si="125"/>
        <v>0</v>
      </c>
      <c r="L489" s="77">
        <f t="shared" si="126"/>
        <v>0</v>
      </c>
      <c r="M489" s="78">
        <f t="shared" si="127"/>
        <v>165</v>
      </c>
      <c r="N489" s="52">
        <f t="shared" si="120"/>
        <v>628238</v>
      </c>
      <c r="O489" s="86">
        <f t="shared" si="122"/>
        <v>117762</v>
      </c>
      <c r="P489" s="87">
        <f t="shared" si="123"/>
        <v>0.15785790884718498</v>
      </c>
      <c r="Q489" s="46"/>
    </row>
    <row r="490" spans="1:17" ht="12.95" customHeight="1" x14ac:dyDescent="0.2">
      <c r="A490" s="140">
        <f t="shared" si="121"/>
        <v>0.1</v>
      </c>
      <c r="B490" s="141">
        <f>CEILING(((I490+J490+M490)*$B$4),1000)-2000</f>
        <v>670000</v>
      </c>
      <c r="C490" s="35" t="s">
        <v>265</v>
      </c>
      <c r="D490" s="152">
        <f t="shared" si="119"/>
        <v>656500</v>
      </c>
      <c r="E490" s="41" t="s">
        <v>401</v>
      </c>
      <c r="F490" s="42" t="s">
        <v>174</v>
      </c>
      <c r="G490" s="61">
        <v>33</v>
      </c>
      <c r="H490" s="81">
        <v>0.19</v>
      </c>
      <c r="I490" s="65">
        <v>25200</v>
      </c>
      <c r="J490" s="73">
        <f t="shared" si="124"/>
        <v>0</v>
      </c>
      <c r="K490" s="76">
        <f t="shared" si="125"/>
        <v>0</v>
      </c>
      <c r="L490" s="77">
        <f t="shared" si="126"/>
        <v>0</v>
      </c>
      <c r="M490" s="78">
        <f t="shared" si="127"/>
        <v>151</v>
      </c>
      <c r="N490" s="52">
        <f t="shared" si="120"/>
        <v>565483</v>
      </c>
      <c r="O490" s="86">
        <f t="shared" si="122"/>
        <v>104517</v>
      </c>
      <c r="P490" s="87">
        <f t="shared" si="123"/>
        <v>0.15599552238805969</v>
      </c>
      <c r="Q490" s="46"/>
    </row>
    <row r="491" spans="1:17" ht="12.95" customHeight="1" thickBot="1" x14ac:dyDescent="0.25">
      <c r="A491" s="140">
        <f t="shared" si="121"/>
        <v>0.1</v>
      </c>
      <c r="B491" s="144">
        <f>CEILING(((I491+J491+M491)*$B$4),1000)-2000</f>
        <v>670000</v>
      </c>
      <c r="C491" s="112" t="s">
        <v>266</v>
      </c>
      <c r="D491" s="155">
        <f t="shared" si="119"/>
        <v>656500</v>
      </c>
      <c r="E491" s="113" t="s">
        <v>402</v>
      </c>
      <c r="F491" s="114" t="s">
        <v>175</v>
      </c>
      <c r="G491" s="61">
        <v>33</v>
      </c>
      <c r="H491" s="81">
        <v>0.19</v>
      </c>
      <c r="I491" s="65">
        <v>25200</v>
      </c>
      <c r="J491" s="73">
        <f t="shared" si="124"/>
        <v>0</v>
      </c>
      <c r="K491" s="76">
        <f t="shared" si="125"/>
        <v>0</v>
      </c>
      <c r="L491" s="77">
        <f t="shared" si="126"/>
        <v>0</v>
      </c>
      <c r="M491" s="78">
        <f t="shared" si="127"/>
        <v>151</v>
      </c>
      <c r="N491" s="52">
        <f t="shared" si="120"/>
        <v>565483</v>
      </c>
      <c r="O491" s="86">
        <f t="shared" si="122"/>
        <v>104517</v>
      </c>
      <c r="P491" s="87">
        <f t="shared" si="123"/>
        <v>0.15599552238805969</v>
      </c>
      <c r="Q491" s="46"/>
    </row>
    <row r="492" spans="1:17" ht="12.95" customHeight="1" x14ac:dyDescent="0.2">
      <c r="A492" s="140">
        <f t="shared" si="121"/>
        <v>0.1</v>
      </c>
      <c r="B492" s="145">
        <f>CEILING(((I492+J492+M492)*$B$4),1000)-2000</f>
        <v>108000</v>
      </c>
      <c r="C492" s="106">
        <v>9400330</v>
      </c>
      <c r="D492" s="156">
        <f t="shared" si="119"/>
        <v>105800</v>
      </c>
      <c r="E492" s="126" t="s">
        <v>349</v>
      </c>
      <c r="F492" s="124" t="s">
        <v>350</v>
      </c>
      <c r="G492" s="61">
        <v>32</v>
      </c>
      <c r="H492" s="81">
        <v>0.24</v>
      </c>
      <c r="I492" s="65">
        <v>4090</v>
      </c>
      <c r="J492" s="73">
        <f t="shared" si="124"/>
        <v>0</v>
      </c>
      <c r="K492" s="76">
        <f t="shared" si="125"/>
        <v>0</v>
      </c>
      <c r="L492" s="77">
        <f t="shared" si="126"/>
        <v>0</v>
      </c>
      <c r="M492" s="78">
        <f t="shared" si="127"/>
        <v>45.45</v>
      </c>
      <c r="N492" s="52">
        <f t="shared" si="120"/>
        <v>86731</v>
      </c>
      <c r="O492" s="86">
        <f t="shared" si="122"/>
        <v>21269</v>
      </c>
      <c r="P492" s="87">
        <f t="shared" si="123"/>
        <v>0.19693518518518519</v>
      </c>
      <c r="Q492" s="46"/>
    </row>
    <row r="493" spans="1:17" ht="12.95" customHeight="1" x14ac:dyDescent="0.2">
      <c r="A493" s="140">
        <f t="shared" si="121"/>
        <v>0.1</v>
      </c>
      <c r="B493" s="141">
        <f t="shared" ref="B493:B494" si="128">CEILING(((I493+J493+M493)*$B$4),1000)-3000</f>
        <v>125000</v>
      </c>
      <c r="C493" s="35">
        <v>9400331</v>
      </c>
      <c r="D493" s="152">
        <f t="shared" si="119"/>
        <v>122400</v>
      </c>
      <c r="E493" s="41" t="s">
        <v>351</v>
      </c>
      <c r="F493" s="42" t="s">
        <v>352</v>
      </c>
      <c r="G493" s="61">
        <v>32</v>
      </c>
      <c r="H493" s="81">
        <v>0.24</v>
      </c>
      <c r="I493" s="65">
        <v>4780</v>
      </c>
      <c r="J493" s="73">
        <f t="shared" si="124"/>
        <v>0</v>
      </c>
      <c r="K493" s="76">
        <f t="shared" si="125"/>
        <v>0</v>
      </c>
      <c r="L493" s="77">
        <f t="shared" si="126"/>
        <v>0</v>
      </c>
      <c r="M493" s="78">
        <f t="shared" si="127"/>
        <v>48.9</v>
      </c>
      <c r="N493" s="52">
        <f t="shared" si="120"/>
        <v>101247</v>
      </c>
      <c r="O493" s="86">
        <f t="shared" si="122"/>
        <v>23753</v>
      </c>
      <c r="P493" s="87">
        <f t="shared" si="123"/>
        <v>0.190024</v>
      </c>
      <c r="Q493" s="46"/>
    </row>
    <row r="494" spans="1:17" ht="12.95" customHeight="1" x14ac:dyDescent="0.2">
      <c r="A494" s="140">
        <f t="shared" si="121"/>
        <v>0.1</v>
      </c>
      <c r="B494" s="141">
        <f t="shared" si="128"/>
        <v>126000</v>
      </c>
      <c r="C494" s="35">
        <v>9400340</v>
      </c>
      <c r="D494" s="152">
        <f t="shared" si="119"/>
        <v>123400</v>
      </c>
      <c r="E494" s="41" t="s">
        <v>353</v>
      </c>
      <c r="F494" s="42" t="s">
        <v>354</v>
      </c>
      <c r="G494" s="61">
        <v>32</v>
      </c>
      <c r="H494" s="81">
        <v>0.24</v>
      </c>
      <c r="I494" s="65">
        <v>4790</v>
      </c>
      <c r="J494" s="73">
        <f t="shared" si="124"/>
        <v>0</v>
      </c>
      <c r="K494" s="76">
        <f t="shared" si="125"/>
        <v>0</v>
      </c>
      <c r="L494" s="77">
        <f t="shared" si="126"/>
        <v>0</v>
      </c>
      <c r="M494" s="78">
        <f t="shared" si="127"/>
        <v>48.95</v>
      </c>
      <c r="N494" s="52">
        <f t="shared" si="120"/>
        <v>101458</v>
      </c>
      <c r="O494" s="86">
        <f t="shared" si="122"/>
        <v>24542</v>
      </c>
      <c r="P494" s="87">
        <f t="shared" si="123"/>
        <v>0.19477777777777777</v>
      </c>
      <c r="Q494" s="46"/>
    </row>
    <row r="495" spans="1:17" ht="12.95" customHeight="1" thickBot="1" x14ac:dyDescent="0.25">
      <c r="A495" s="140">
        <f t="shared" si="121"/>
        <v>0.1</v>
      </c>
      <c r="B495" s="142">
        <f>CEILING(((I495+J495+M495)*$B$4),1000)-3000</f>
        <v>144000</v>
      </c>
      <c r="C495" s="103">
        <v>9400341</v>
      </c>
      <c r="D495" s="153">
        <f t="shared" si="119"/>
        <v>141100</v>
      </c>
      <c r="E495" s="127" t="s">
        <v>355</v>
      </c>
      <c r="F495" s="125" t="s">
        <v>356</v>
      </c>
      <c r="G495" s="61">
        <v>32</v>
      </c>
      <c r="H495" s="81">
        <v>0.24</v>
      </c>
      <c r="I495" s="65">
        <v>5470</v>
      </c>
      <c r="J495" s="73">
        <f t="shared" si="124"/>
        <v>0</v>
      </c>
      <c r="K495" s="76">
        <f t="shared" si="125"/>
        <v>0</v>
      </c>
      <c r="L495" s="77">
        <f t="shared" si="126"/>
        <v>0</v>
      </c>
      <c r="M495" s="78">
        <f t="shared" si="127"/>
        <v>52.35</v>
      </c>
      <c r="N495" s="52">
        <f t="shared" si="120"/>
        <v>115763</v>
      </c>
      <c r="O495" s="86">
        <f t="shared" si="122"/>
        <v>28237</v>
      </c>
      <c r="P495" s="87">
        <f t="shared" si="123"/>
        <v>0.19609027777777777</v>
      </c>
      <c r="Q495" s="46"/>
    </row>
    <row r="496" spans="1:17" ht="12.95" customHeight="1" x14ac:dyDescent="0.2">
      <c r="A496" s="140">
        <f t="shared" si="121"/>
        <v>0.05</v>
      </c>
      <c r="B496" s="143">
        <f>CEILING(((I496*1.08+J496+M496)*$B$4),1000)-1000</f>
        <v>244000</v>
      </c>
      <c r="C496" s="109">
        <v>9420300</v>
      </c>
      <c r="D496" s="154">
        <f t="shared" si="119"/>
        <v>239100</v>
      </c>
      <c r="E496" s="110" t="s">
        <v>403</v>
      </c>
      <c r="F496" s="111" t="s">
        <v>652</v>
      </c>
      <c r="G496" s="61" t="s">
        <v>406</v>
      </c>
      <c r="H496" s="96">
        <v>0.12</v>
      </c>
      <c r="I496" s="65">
        <v>8450</v>
      </c>
      <c r="J496" s="98">
        <v>75</v>
      </c>
      <c r="K496" s="76">
        <f t="shared" si="125"/>
        <v>0</v>
      </c>
      <c r="L496" s="77">
        <f t="shared" si="126"/>
        <v>0</v>
      </c>
      <c r="M496" s="78">
        <f>IF(J496&gt;0,(I496/200),(25+I496/200))</f>
        <v>42.25</v>
      </c>
      <c r="N496" s="52">
        <f t="shared" si="120"/>
        <v>207715</v>
      </c>
      <c r="O496" s="86">
        <f t="shared" si="122"/>
        <v>36285</v>
      </c>
      <c r="P496" s="87">
        <f t="shared" si="123"/>
        <v>0.14870901639344261</v>
      </c>
      <c r="Q496" s="46" t="s">
        <v>783</v>
      </c>
    </row>
    <row r="497" spans="1:17" ht="12.95" customHeight="1" x14ac:dyDescent="0.2">
      <c r="A497" s="140">
        <f t="shared" si="121"/>
        <v>0.05</v>
      </c>
      <c r="B497" s="141">
        <f>CEILING(((I497*1.08+J497+M497)*$B$4),1000)-2000</f>
        <v>360000</v>
      </c>
      <c r="C497" s="35">
        <v>9420401</v>
      </c>
      <c r="D497" s="152">
        <f t="shared" si="119"/>
        <v>352700</v>
      </c>
      <c r="E497" s="41" t="s">
        <v>404</v>
      </c>
      <c r="F497" s="42" t="s">
        <v>653</v>
      </c>
      <c r="G497" s="61" t="s">
        <v>406</v>
      </c>
      <c r="H497" s="96">
        <v>0.12</v>
      </c>
      <c r="I497" s="65">
        <v>12500</v>
      </c>
      <c r="J497" s="98">
        <v>75</v>
      </c>
      <c r="K497" s="76">
        <f t="shared" si="125"/>
        <v>0</v>
      </c>
      <c r="L497" s="77">
        <f t="shared" si="126"/>
        <v>0</v>
      </c>
      <c r="M497" s="78">
        <f t="shared" ref="M497:M501" si="129">IF(J497&gt;0,(I497/200),(25+I497/200))</f>
        <v>62.5</v>
      </c>
      <c r="N497" s="52">
        <f t="shared" si="120"/>
        <v>306282</v>
      </c>
      <c r="O497" s="86">
        <f t="shared" si="122"/>
        <v>53718</v>
      </c>
      <c r="P497" s="87">
        <f t="shared" si="123"/>
        <v>0.14921666666666666</v>
      </c>
      <c r="Q497" s="46" t="s">
        <v>783</v>
      </c>
    </row>
    <row r="498" spans="1:17" ht="12.95" customHeight="1" x14ac:dyDescent="0.2">
      <c r="A498" s="140">
        <f t="shared" si="121"/>
        <v>0.05</v>
      </c>
      <c r="B498" s="141">
        <f t="shared" ref="B498:B501" si="130">CEILING(((I498*1.08+J498+M498)*$B$4),1000)-1000</f>
        <v>602000</v>
      </c>
      <c r="C498" s="35">
        <v>9420452</v>
      </c>
      <c r="D498" s="152">
        <f t="shared" si="119"/>
        <v>589900</v>
      </c>
      <c r="E498" s="41" t="s">
        <v>625</v>
      </c>
      <c r="F498" s="42" t="s">
        <v>628</v>
      </c>
      <c r="G498" s="61" t="s">
        <v>406</v>
      </c>
      <c r="H498" s="96">
        <v>0.12</v>
      </c>
      <c r="I498" s="65">
        <v>20800</v>
      </c>
      <c r="J498" s="98">
        <v>150</v>
      </c>
      <c r="K498" s="76">
        <f t="shared" si="125"/>
        <v>0</v>
      </c>
      <c r="L498" s="77">
        <f t="shared" si="126"/>
        <v>0</v>
      </c>
      <c r="M498" s="78">
        <f t="shared" si="129"/>
        <v>104</v>
      </c>
      <c r="N498" s="52">
        <f t="shared" si="120"/>
        <v>510345</v>
      </c>
      <c r="O498" s="86">
        <f t="shared" si="122"/>
        <v>91655</v>
      </c>
      <c r="P498" s="87">
        <f t="shared" si="123"/>
        <v>0.15225083056478406</v>
      </c>
      <c r="Q498" s="46" t="s">
        <v>784</v>
      </c>
    </row>
    <row r="499" spans="1:17" ht="12.95" customHeight="1" x14ac:dyDescent="0.2">
      <c r="A499" s="140">
        <f t="shared" si="121"/>
        <v>0.05</v>
      </c>
      <c r="B499" s="141">
        <f>CEILING(((I499*1.08+J499+M499)*$B$4),1000)-2000</f>
        <v>670000</v>
      </c>
      <c r="C499" s="35" t="s">
        <v>626</v>
      </c>
      <c r="D499" s="152">
        <f t="shared" si="119"/>
        <v>656500</v>
      </c>
      <c r="E499" s="41" t="s">
        <v>627</v>
      </c>
      <c r="F499" s="42" t="s">
        <v>629</v>
      </c>
      <c r="G499" s="61" t="s">
        <v>406</v>
      </c>
      <c r="H499" s="96">
        <v>0.12</v>
      </c>
      <c r="I499" s="65">
        <v>23200</v>
      </c>
      <c r="J499" s="98">
        <v>150</v>
      </c>
      <c r="K499" s="76">
        <f t="shared" si="125"/>
        <v>0</v>
      </c>
      <c r="L499" s="77">
        <f t="shared" si="126"/>
        <v>0</v>
      </c>
      <c r="M499" s="78">
        <f t="shared" si="129"/>
        <v>116</v>
      </c>
      <c r="N499" s="52">
        <f t="shared" si="120"/>
        <v>568755</v>
      </c>
      <c r="O499" s="86">
        <f t="shared" si="122"/>
        <v>101245</v>
      </c>
      <c r="P499" s="87">
        <f t="shared" si="123"/>
        <v>0.15111194029850747</v>
      </c>
      <c r="Q499" s="46" t="s">
        <v>784</v>
      </c>
    </row>
    <row r="500" spans="1:17" ht="12.95" customHeight="1" x14ac:dyDescent="0.2">
      <c r="A500" s="140">
        <f t="shared" si="121"/>
        <v>0.05</v>
      </c>
      <c r="B500" s="141">
        <f t="shared" si="130"/>
        <v>604000</v>
      </c>
      <c r="C500" s="35">
        <v>9420801</v>
      </c>
      <c r="D500" s="152">
        <f t="shared" si="119"/>
        <v>591900</v>
      </c>
      <c r="E500" s="41" t="s">
        <v>324</v>
      </c>
      <c r="F500" s="42" t="s">
        <v>630</v>
      </c>
      <c r="G500" s="61" t="s">
        <v>406</v>
      </c>
      <c r="H500" s="96">
        <v>0.12</v>
      </c>
      <c r="I500" s="65">
        <v>20900</v>
      </c>
      <c r="J500" s="98">
        <v>150</v>
      </c>
      <c r="K500" s="76">
        <f t="shared" si="125"/>
        <v>0</v>
      </c>
      <c r="L500" s="77">
        <f t="shared" si="126"/>
        <v>0</v>
      </c>
      <c r="M500" s="78">
        <f t="shared" si="129"/>
        <v>104.5</v>
      </c>
      <c r="N500" s="52">
        <f t="shared" si="120"/>
        <v>512779</v>
      </c>
      <c r="O500" s="86">
        <f t="shared" si="122"/>
        <v>91221</v>
      </c>
      <c r="P500" s="87">
        <f t="shared" si="123"/>
        <v>0.15102814569536424</v>
      </c>
      <c r="Q500" s="46" t="s">
        <v>784</v>
      </c>
    </row>
    <row r="501" spans="1:17" ht="12.95" customHeight="1" x14ac:dyDescent="0.2">
      <c r="A501" s="140">
        <f t="shared" si="121"/>
        <v>0.05</v>
      </c>
      <c r="B501" s="141">
        <f t="shared" si="130"/>
        <v>648000</v>
      </c>
      <c r="C501" s="35" t="s">
        <v>554</v>
      </c>
      <c r="D501" s="152">
        <f t="shared" si="119"/>
        <v>635000</v>
      </c>
      <c r="E501" s="41" t="s">
        <v>555</v>
      </c>
      <c r="F501" s="42" t="s">
        <v>631</v>
      </c>
      <c r="G501" s="61" t="s">
        <v>406</v>
      </c>
      <c r="H501" s="96">
        <v>0.12</v>
      </c>
      <c r="I501" s="65">
        <v>22400</v>
      </c>
      <c r="J501" s="98">
        <v>150</v>
      </c>
      <c r="K501" s="76">
        <f t="shared" si="125"/>
        <v>0</v>
      </c>
      <c r="L501" s="77">
        <f t="shared" si="126"/>
        <v>0</v>
      </c>
      <c r="M501" s="78">
        <f t="shared" si="129"/>
        <v>112</v>
      </c>
      <c r="N501" s="52">
        <f t="shared" si="120"/>
        <v>549285</v>
      </c>
      <c r="O501" s="86">
        <f t="shared" si="122"/>
        <v>98715</v>
      </c>
      <c r="P501" s="87">
        <f t="shared" si="123"/>
        <v>0.15233796296296295</v>
      </c>
      <c r="Q501" s="46" t="s">
        <v>784</v>
      </c>
    </row>
    <row r="502" spans="1:17" ht="12.95" customHeight="1" x14ac:dyDescent="0.2">
      <c r="A502" s="140">
        <f t="shared" si="121"/>
        <v>0.05</v>
      </c>
      <c r="B502" s="146" t="s">
        <v>907</v>
      </c>
      <c r="C502" s="35">
        <v>9420852</v>
      </c>
      <c r="D502" s="159" t="s">
        <v>907</v>
      </c>
      <c r="E502" s="41" t="s">
        <v>679</v>
      </c>
      <c r="F502" s="42" t="s">
        <v>680</v>
      </c>
      <c r="G502" s="61"/>
      <c r="H502" s="81"/>
      <c r="I502" s="65"/>
      <c r="J502" s="98"/>
      <c r="K502" s="76"/>
      <c r="L502" s="77"/>
      <c r="M502" s="78"/>
      <c r="N502" s="52"/>
      <c r="O502" s="86"/>
      <c r="P502" s="87"/>
      <c r="Q502" s="46" t="s">
        <v>784</v>
      </c>
    </row>
    <row r="503" spans="1:17" ht="12.95" customHeight="1" x14ac:dyDescent="0.2">
      <c r="A503" s="140">
        <f t="shared" si="121"/>
        <v>0.05</v>
      </c>
      <c r="B503" s="146" t="s">
        <v>907</v>
      </c>
      <c r="C503" s="35" t="s">
        <v>681</v>
      </c>
      <c r="D503" s="159" t="s">
        <v>907</v>
      </c>
      <c r="E503" s="41" t="s">
        <v>682</v>
      </c>
      <c r="F503" s="42" t="s">
        <v>683</v>
      </c>
      <c r="G503" s="61"/>
      <c r="H503" s="81"/>
      <c r="I503" s="65"/>
      <c r="J503" s="98"/>
      <c r="K503" s="76"/>
      <c r="L503" s="77"/>
      <c r="M503" s="78"/>
      <c r="N503" s="52"/>
      <c r="O503" s="86"/>
      <c r="P503" s="87"/>
      <c r="Q503" s="46" t="s">
        <v>784</v>
      </c>
    </row>
    <row r="504" spans="1:17" ht="12.95" customHeight="1" x14ac:dyDescent="0.2">
      <c r="A504" s="140">
        <f t="shared" si="121"/>
        <v>0.05</v>
      </c>
      <c r="B504" s="141">
        <f t="shared" ref="B504:B508" si="131">CEILING(((I504*1.08+J504+M504)*$B$4),1000)-1000</f>
        <v>372000</v>
      </c>
      <c r="C504" s="35">
        <v>9421401</v>
      </c>
      <c r="D504" s="152">
        <f t="shared" si="119"/>
        <v>364500</v>
      </c>
      <c r="E504" s="41" t="s">
        <v>405</v>
      </c>
      <c r="F504" s="42" t="s">
        <v>632</v>
      </c>
      <c r="G504" s="61" t="s">
        <v>406</v>
      </c>
      <c r="H504" s="96">
        <v>0.12</v>
      </c>
      <c r="I504" s="65">
        <v>12900</v>
      </c>
      <c r="J504" s="98">
        <v>75</v>
      </c>
      <c r="K504" s="76">
        <f t="shared" si="125"/>
        <v>0</v>
      </c>
      <c r="L504" s="77">
        <f t="shared" si="126"/>
        <v>0</v>
      </c>
      <c r="M504" s="78">
        <f>IF(J504&gt;0,(I504/200),(25+I504/200))</f>
        <v>64.5</v>
      </c>
      <c r="N504" s="52">
        <f t="shared" si="120"/>
        <v>316017</v>
      </c>
      <c r="O504" s="86">
        <f t="shared" si="122"/>
        <v>55983</v>
      </c>
      <c r="P504" s="87">
        <f t="shared" si="123"/>
        <v>0.15049193548387096</v>
      </c>
      <c r="Q504" s="46" t="s">
        <v>783</v>
      </c>
    </row>
    <row r="505" spans="1:17" ht="12.95" customHeight="1" x14ac:dyDescent="0.2">
      <c r="A505" s="140">
        <f t="shared" si="121"/>
        <v>0.05</v>
      </c>
      <c r="B505" s="141">
        <f>CEILING(((I505*1.08+J505+M505)*$B$4),1000)-2000</f>
        <v>730000</v>
      </c>
      <c r="C505" s="35">
        <v>9421502</v>
      </c>
      <c r="D505" s="152">
        <f t="shared" si="119"/>
        <v>715300</v>
      </c>
      <c r="E505" s="41" t="s">
        <v>778</v>
      </c>
      <c r="F505" s="42" t="s">
        <v>779</v>
      </c>
      <c r="G505" s="61" t="s">
        <v>406</v>
      </c>
      <c r="H505" s="96">
        <v>0.12</v>
      </c>
      <c r="I505" s="65">
        <v>25300</v>
      </c>
      <c r="J505" s="98">
        <v>150</v>
      </c>
      <c r="K505" s="76">
        <f t="shared" si="125"/>
        <v>0</v>
      </c>
      <c r="L505" s="77">
        <f t="shared" si="126"/>
        <v>0</v>
      </c>
      <c r="M505" s="78">
        <f t="shared" ref="M505:M508" si="132">IF(J505&gt;0,(I505/200),(25+I505/200))</f>
        <v>126.5</v>
      </c>
      <c r="N505" s="52">
        <f t="shared" si="120"/>
        <v>619864</v>
      </c>
      <c r="O505" s="86">
        <f t="shared" si="122"/>
        <v>110136</v>
      </c>
      <c r="P505" s="87">
        <f t="shared" si="123"/>
        <v>0.15087123287671234</v>
      </c>
      <c r="Q505" s="46" t="s">
        <v>784</v>
      </c>
    </row>
    <row r="506" spans="1:17" ht="12.95" customHeight="1" x14ac:dyDescent="0.2">
      <c r="A506" s="140">
        <f t="shared" si="121"/>
        <v>0.05</v>
      </c>
      <c r="B506" s="141">
        <f t="shared" si="131"/>
        <v>820000</v>
      </c>
      <c r="C506" s="35" t="s">
        <v>780</v>
      </c>
      <c r="D506" s="152">
        <f t="shared" si="119"/>
        <v>803500</v>
      </c>
      <c r="E506" s="41" t="s">
        <v>781</v>
      </c>
      <c r="F506" s="42" t="s">
        <v>782</v>
      </c>
      <c r="G506" s="61" t="s">
        <v>406</v>
      </c>
      <c r="H506" s="96">
        <v>0.12</v>
      </c>
      <c r="I506" s="65">
        <v>28400</v>
      </c>
      <c r="J506" s="98">
        <v>150</v>
      </c>
      <c r="K506" s="76">
        <f t="shared" si="125"/>
        <v>0</v>
      </c>
      <c r="L506" s="77">
        <f t="shared" si="126"/>
        <v>0</v>
      </c>
      <c r="M506" s="78">
        <f t="shared" si="132"/>
        <v>142</v>
      </c>
      <c r="N506" s="52">
        <f t="shared" si="120"/>
        <v>695310</v>
      </c>
      <c r="O506" s="86">
        <f t="shared" si="122"/>
        <v>124690</v>
      </c>
      <c r="P506" s="87">
        <f t="shared" si="123"/>
        <v>0.15206097560975609</v>
      </c>
      <c r="Q506" s="46" t="s">
        <v>784</v>
      </c>
    </row>
    <row r="507" spans="1:17" ht="12.95" customHeight="1" x14ac:dyDescent="0.2">
      <c r="A507" s="140">
        <f t="shared" si="121"/>
        <v>0.05</v>
      </c>
      <c r="B507" s="141">
        <f t="shared" si="131"/>
        <v>604000</v>
      </c>
      <c r="C507" s="35">
        <v>9421801</v>
      </c>
      <c r="D507" s="152">
        <f t="shared" si="119"/>
        <v>591900</v>
      </c>
      <c r="E507" s="41" t="s">
        <v>325</v>
      </c>
      <c r="F507" s="42" t="s">
        <v>633</v>
      </c>
      <c r="G507" s="61" t="s">
        <v>406</v>
      </c>
      <c r="H507" s="96">
        <v>0.12</v>
      </c>
      <c r="I507" s="65">
        <v>20900</v>
      </c>
      <c r="J507" s="98">
        <v>150</v>
      </c>
      <c r="K507" s="76">
        <f t="shared" si="125"/>
        <v>0</v>
      </c>
      <c r="L507" s="77">
        <f t="shared" si="126"/>
        <v>0</v>
      </c>
      <c r="M507" s="78">
        <f t="shared" si="132"/>
        <v>104.5</v>
      </c>
      <c r="N507" s="52">
        <f t="shared" si="120"/>
        <v>512779</v>
      </c>
      <c r="O507" s="86">
        <f t="shared" si="122"/>
        <v>91221</v>
      </c>
      <c r="P507" s="87">
        <f t="shared" si="123"/>
        <v>0.15102814569536424</v>
      </c>
      <c r="Q507" s="46" t="s">
        <v>784</v>
      </c>
    </row>
    <row r="508" spans="1:17" ht="12.95" customHeight="1" x14ac:dyDescent="0.2">
      <c r="A508" s="140">
        <f t="shared" si="121"/>
        <v>0.05</v>
      </c>
      <c r="B508" s="141">
        <f t="shared" si="131"/>
        <v>648000</v>
      </c>
      <c r="C508" s="35" t="s">
        <v>556</v>
      </c>
      <c r="D508" s="152">
        <f t="shared" si="119"/>
        <v>635000</v>
      </c>
      <c r="E508" s="41" t="s">
        <v>557</v>
      </c>
      <c r="F508" s="42" t="s">
        <v>634</v>
      </c>
      <c r="G508" s="61" t="s">
        <v>406</v>
      </c>
      <c r="H508" s="96">
        <v>0.12</v>
      </c>
      <c r="I508" s="65">
        <v>22400</v>
      </c>
      <c r="J508" s="98">
        <v>150</v>
      </c>
      <c r="K508" s="76">
        <f t="shared" si="125"/>
        <v>0</v>
      </c>
      <c r="L508" s="77">
        <f t="shared" si="126"/>
        <v>0</v>
      </c>
      <c r="M508" s="78">
        <f t="shared" si="132"/>
        <v>112</v>
      </c>
      <c r="N508" s="52">
        <f t="shared" si="120"/>
        <v>549285</v>
      </c>
      <c r="O508" s="86">
        <f t="shared" si="122"/>
        <v>98715</v>
      </c>
      <c r="P508" s="87">
        <f t="shared" si="123"/>
        <v>0.15233796296296295</v>
      </c>
      <c r="Q508" s="46" t="s">
        <v>784</v>
      </c>
    </row>
    <row r="509" spans="1:17" ht="12.95" customHeight="1" x14ac:dyDescent="0.2">
      <c r="A509" s="140">
        <f t="shared" si="121"/>
        <v>0.05</v>
      </c>
      <c r="B509" s="146" t="s">
        <v>907</v>
      </c>
      <c r="C509" s="35">
        <v>9421852</v>
      </c>
      <c r="D509" s="159" t="s">
        <v>907</v>
      </c>
      <c r="E509" s="41" t="s">
        <v>684</v>
      </c>
      <c r="F509" s="42" t="s">
        <v>687</v>
      </c>
      <c r="G509" s="61"/>
      <c r="H509" s="81"/>
      <c r="I509" s="65" t="s">
        <v>111</v>
      </c>
      <c r="J509" s="73"/>
      <c r="K509" s="76"/>
      <c r="L509" s="77"/>
      <c r="M509" s="78"/>
      <c r="N509" s="52"/>
      <c r="O509" s="86"/>
      <c r="P509" s="87"/>
      <c r="Q509" s="46" t="s">
        <v>784</v>
      </c>
    </row>
    <row r="510" spans="1:17" ht="12.95" customHeight="1" x14ac:dyDescent="0.2">
      <c r="A510" s="140">
        <f t="shared" si="121"/>
        <v>0.05</v>
      </c>
      <c r="B510" s="146" t="s">
        <v>907</v>
      </c>
      <c r="C510" s="35" t="s">
        <v>686</v>
      </c>
      <c r="D510" s="159" t="s">
        <v>907</v>
      </c>
      <c r="E510" s="41" t="s">
        <v>685</v>
      </c>
      <c r="F510" s="42" t="s">
        <v>688</v>
      </c>
      <c r="G510" s="61"/>
      <c r="H510" s="81"/>
      <c r="I510" s="65" t="s">
        <v>111</v>
      </c>
      <c r="J510" s="73"/>
      <c r="K510" s="76"/>
      <c r="L510" s="77"/>
      <c r="M510" s="78"/>
      <c r="N510" s="52"/>
      <c r="O510" s="86"/>
      <c r="P510" s="87"/>
      <c r="Q510" s="46" t="s">
        <v>784</v>
      </c>
    </row>
    <row r="511" spans="1:17" ht="12.95" customHeight="1" x14ac:dyDescent="0.2">
      <c r="A511" s="140">
        <f t="shared" si="121"/>
        <v>0.05</v>
      </c>
      <c r="B511" s="146" t="s">
        <v>907</v>
      </c>
      <c r="C511" s="35">
        <v>9421912</v>
      </c>
      <c r="D511" s="159" t="s">
        <v>907</v>
      </c>
      <c r="E511" s="41" t="s">
        <v>560</v>
      </c>
      <c r="F511" s="42" t="s">
        <v>635</v>
      </c>
      <c r="G511" s="61"/>
      <c r="H511" s="81"/>
      <c r="I511" s="65" t="s">
        <v>111</v>
      </c>
      <c r="J511" s="73"/>
      <c r="K511" s="76"/>
      <c r="L511" s="77"/>
      <c r="M511" s="78"/>
      <c r="N511" s="52"/>
      <c r="O511" s="86"/>
      <c r="P511" s="87"/>
      <c r="Q511" s="46" t="s">
        <v>785</v>
      </c>
    </row>
    <row r="512" spans="1:17" ht="12.95" customHeight="1" x14ac:dyDescent="0.2">
      <c r="A512" s="140">
        <f t="shared" si="121"/>
        <v>0.05</v>
      </c>
      <c r="B512" s="146" t="s">
        <v>907</v>
      </c>
      <c r="C512" s="35" t="s">
        <v>561</v>
      </c>
      <c r="D512" s="159" t="s">
        <v>907</v>
      </c>
      <c r="E512" s="41" t="s">
        <v>562</v>
      </c>
      <c r="F512" s="42" t="s">
        <v>636</v>
      </c>
      <c r="G512" s="61"/>
      <c r="H512" s="81"/>
      <c r="I512" s="65" t="s">
        <v>111</v>
      </c>
      <c r="J512" s="73"/>
      <c r="K512" s="76"/>
      <c r="L512" s="77"/>
      <c r="M512" s="78"/>
      <c r="N512" s="52"/>
      <c r="O512" s="86"/>
      <c r="P512" s="87"/>
      <c r="Q512" s="46" t="s">
        <v>785</v>
      </c>
    </row>
    <row r="513" spans="1:17" ht="12.95" customHeight="1" x14ac:dyDescent="0.2">
      <c r="A513" s="140">
        <f t="shared" si="121"/>
        <v>0.05</v>
      </c>
      <c r="B513" s="146" t="s">
        <v>907</v>
      </c>
      <c r="C513" s="35" t="s">
        <v>563</v>
      </c>
      <c r="D513" s="159" t="s">
        <v>907</v>
      </c>
      <c r="E513" s="41" t="s">
        <v>564</v>
      </c>
      <c r="F513" s="42" t="s">
        <v>637</v>
      </c>
      <c r="G513" s="61"/>
      <c r="H513" s="81"/>
      <c r="I513" s="65" t="s">
        <v>111</v>
      </c>
      <c r="J513" s="73"/>
      <c r="K513" s="76"/>
      <c r="L513" s="77"/>
      <c r="M513" s="78"/>
      <c r="N513" s="52"/>
      <c r="O513" s="86"/>
      <c r="P513" s="87"/>
      <c r="Q513" s="46" t="s">
        <v>785</v>
      </c>
    </row>
    <row r="514" spans="1:17" ht="12.95" customHeight="1" x14ac:dyDescent="0.2">
      <c r="A514" s="140">
        <f t="shared" si="121"/>
        <v>0.05</v>
      </c>
      <c r="B514" s="146" t="s">
        <v>907</v>
      </c>
      <c r="C514" s="35">
        <v>9421913</v>
      </c>
      <c r="D514" s="159" t="s">
        <v>907</v>
      </c>
      <c r="E514" s="41" t="s">
        <v>565</v>
      </c>
      <c r="F514" s="42" t="s">
        <v>638</v>
      </c>
      <c r="G514" s="61"/>
      <c r="H514" s="81"/>
      <c r="I514" s="65" t="s">
        <v>111</v>
      </c>
      <c r="J514" s="73"/>
      <c r="K514" s="76"/>
      <c r="L514" s="77"/>
      <c r="M514" s="78"/>
      <c r="N514" s="52"/>
      <c r="O514" s="86"/>
      <c r="P514" s="87"/>
      <c r="Q514" s="46" t="s">
        <v>785</v>
      </c>
    </row>
    <row r="515" spans="1:17" ht="12.95" customHeight="1" x14ac:dyDescent="0.2">
      <c r="A515" s="140">
        <f t="shared" si="121"/>
        <v>0.05</v>
      </c>
      <c r="B515" s="146" t="s">
        <v>907</v>
      </c>
      <c r="C515" s="35" t="s">
        <v>566</v>
      </c>
      <c r="D515" s="159" t="s">
        <v>907</v>
      </c>
      <c r="E515" s="41" t="s">
        <v>567</v>
      </c>
      <c r="F515" s="42" t="s">
        <v>639</v>
      </c>
      <c r="G515" s="61"/>
      <c r="H515" s="81"/>
      <c r="I515" s="65" t="s">
        <v>111</v>
      </c>
      <c r="J515" s="73"/>
      <c r="K515" s="76"/>
      <c r="L515" s="77"/>
      <c r="M515" s="78"/>
      <c r="N515" s="52"/>
      <c r="O515" s="86"/>
      <c r="P515" s="87"/>
      <c r="Q515" s="46" t="s">
        <v>785</v>
      </c>
    </row>
    <row r="516" spans="1:17" ht="12.95" customHeight="1" x14ac:dyDescent="0.2">
      <c r="A516" s="140">
        <f t="shared" si="121"/>
        <v>0.05</v>
      </c>
      <c r="B516" s="146" t="s">
        <v>907</v>
      </c>
      <c r="C516" s="35" t="s">
        <v>568</v>
      </c>
      <c r="D516" s="159" t="s">
        <v>907</v>
      </c>
      <c r="E516" s="41" t="s">
        <v>569</v>
      </c>
      <c r="F516" s="42" t="s">
        <v>640</v>
      </c>
      <c r="G516" s="61"/>
      <c r="H516" s="81"/>
      <c r="I516" s="65" t="s">
        <v>111</v>
      </c>
      <c r="J516" s="73"/>
      <c r="K516" s="76"/>
      <c r="L516" s="77"/>
      <c r="M516" s="78"/>
      <c r="N516" s="52"/>
      <c r="O516" s="86"/>
      <c r="P516" s="87"/>
      <c r="Q516" s="46" t="s">
        <v>785</v>
      </c>
    </row>
    <row r="517" spans="1:17" ht="12.95" customHeight="1" x14ac:dyDescent="0.2">
      <c r="A517" s="140">
        <f t="shared" si="121"/>
        <v>0.05</v>
      </c>
      <c r="B517" s="146" t="s">
        <v>907</v>
      </c>
      <c r="C517" s="35">
        <v>9421922</v>
      </c>
      <c r="D517" s="159" t="s">
        <v>907</v>
      </c>
      <c r="E517" s="41" t="s">
        <v>570</v>
      </c>
      <c r="F517" s="42" t="s">
        <v>641</v>
      </c>
      <c r="G517" s="61"/>
      <c r="H517" s="81"/>
      <c r="I517" s="65" t="s">
        <v>111</v>
      </c>
      <c r="J517" s="73"/>
      <c r="K517" s="76"/>
      <c r="L517" s="77"/>
      <c r="M517" s="78"/>
      <c r="N517" s="52"/>
      <c r="O517" s="86"/>
      <c r="P517" s="87"/>
      <c r="Q517" s="46" t="s">
        <v>785</v>
      </c>
    </row>
    <row r="518" spans="1:17" ht="12.95" customHeight="1" x14ac:dyDescent="0.2">
      <c r="A518" s="140">
        <f t="shared" si="121"/>
        <v>0.05</v>
      </c>
      <c r="B518" s="146" t="s">
        <v>907</v>
      </c>
      <c r="C518" s="35" t="s">
        <v>571</v>
      </c>
      <c r="D518" s="159" t="s">
        <v>907</v>
      </c>
      <c r="E518" s="41" t="s">
        <v>572</v>
      </c>
      <c r="F518" s="42" t="s">
        <v>642</v>
      </c>
      <c r="G518" s="61"/>
      <c r="H518" s="81"/>
      <c r="I518" s="65" t="s">
        <v>111</v>
      </c>
      <c r="J518" s="73"/>
      <c r="K518" s="76"/>
      <c r="L518" s="77"/>
      <c r="M518" s="78"/>
      <c r="N518" s="52"/>
      <c r="O518" s="86"/>
      <c r="P518" s="87"/>
      <c r="Q518" s="46" t="s">
        <v>785</v>
      </c>
    </row>
    <row r="519" spans="1:17" ht="12.95" customHeight="1" x14ac:dyDescent="0.2">
      <c r="A519" s="140">
        <f t="shared" si="121"/>
        <v>0.05</v>
      </c>
      <c r="B519" s="146" t="s">
        <v>907</v>
      </c>
      <c r="C519" s="35" t="s">
        <v>573</v>
      </c>
      <c r="D519" s="159" t="s">
        <v>907</v>
      </c>
      <c r="E519" s="41" t="s">
        <v>574</v>
      </c>
      <c r="F519" s="42" t="s">
        <v>643</v>
      </c>
      <c r="G519" s="61"/>
      <c r="H519" s="81"/>
      <c r="I519" s="65" t="s">
        <v>111</v>
      </c>
      <c r="J519" s="73"/>
      <c r="K519" s="76"/>
      <c r="L519" s="77"/>
      <c r="M519" s="78"/>
      <c r="N519" s="52"/>
      <c r="O519" s="86"/>
      <c r="P519" s="87"/>
      <c r="Q519" s="46" t="s">
        <v>785</v>
      </c>
    </row>
    <row r="520" spans="1:17" ht="12.95" customHeight="1" x14ac:dyDescent="0.2">
      <c r="A520" s="140">
        <f t="shared" si="121"/>
        <v>0.05</v>
      </c>
      <c r="B520" s="146" t="s">
        <v>907</v>
      </c>
      <c r="C520" s="35">
        <v>9421923</v>
      </c>
      <c r="D520" s="159" t="s">
        <v>907</v>
      </c>
      <c r="E520" s="41" t="s">
        <v>575</v>
      </c>
      <c r="F520" s="42" t="s">
        <v>644</v>
      </c>
      <c r="G520" s="61"/>
      <c r="H520" s="81"/>
      <c r="I520" s="65" t="s">
        <v>111</v>
      </c>
      <c r="J520" s="73"/>
      <c r="K520" s="76"/>
      <c r="L520" s="77"/>
      <c r="M520" s="78"/>
      <c r="N520" s="52"/>
      <c r="O520" s="86"/>
      <c r="P520" s="87"/>
      <c r="Q520" s="46" t="s">
        <v>785</v>
      </c>
    </row>
    <row r="521" spans="1:17" ht="12.95" customHeight="1" x14ac:dyDescent="0.2">
      <c r="A521" s="140">
        <f t="shared" si="121"/>
        <v>0.05</v>
      </c>
      <c r="B521" s="146" t="s">
        <v>907</v>
      </c>
      <c r="C521" s="35" t="s">
        <v>576</v>
      </c>
      <c r="D521" s="159" t="s">
        <v>907</v>
      </c>
      <c r="E521" s="41" t="s">
        <v>577</v>
      </c>
      <c r="F521" s="42" t="s">
        <v>645</v>
      </c>
      <c r="G521" s="61"/>
      <c r="H521" s="81"/>
      <c r="I521" s="65" t="s">
        <v>111</v>
      </c>
      <c r="J521" s="73"/>
      <c r="K521" s="76"/>
      <c r="L521" s="77"/>
      <c r="M521" s="78"/>
      <c r="N521" s="52"/>
      <c r="O521" s="86"/>
      <c r="P521" s="87"/>
      <c r="Q521" s="46" t="s">
        <v>785</v>
      </c>
    </row>
    <row r="522" spans="1:17" ht="12.95" customHeight="1" thickBot="1" x14ac:dyDescent="0.25">
      <c r="A522" s="140">
        <f t="shared" si="121"/>
        <v>0.05</v>
      </c>
      <c r="B522" s="147" t="s">
        <v>907</v>
      </c>
      <c r="C522" s="112" t="s">
        <v>578</v>
      </c>
      <c r="D522" s="161" t="s">
        <v>907</v>
      </c>
      <c r="E522" s="113" t="s">
        <v>579</v>
      </c>
      <c r="F522" s="114" t="s">
        <v>646</v>
      </c>
      <c r="G522" s="61"/>
      <c r="H522" s="81"/>
      <c r="I522" s="65" t="s">
        <v>111</v>
      </c>
      <c r="J522" s="73"/>
      <c r="K522" s="76"/>
      <c r="L522" s="77"/>
      <c r="M522" s="78"/>
      <c r="N522" s="52"/>
      <c r="O522" s="86"/>
      <c r="P522" s="87"/>
      <c r="Q522" s="46" t="s">
        <v>785</v>
      </c>
    </row>
    <row r="523" spans="1:17" ht="12.95" customHeight="1" x14ac:dyDescent="0.2">
      <c r="A523" s="140">
        <f t="shared" si="121"/>
        <v>0.05</v>
      </c>
      <c r="B523" s="145">
        <f>CEILING(((I523*1.11+J523+M523)*$B$4),1000)-1000</f>
        <v>325000</v>
      </c>
      <c r="C523" s="106" t="s">
        <v>531</v>
      </c>
      <c r="D523" s="156">
        <f t="shared" si="119"/>
        <v>318400</v>
      </c>
      <c r="E523" s="126" t="s">
        <v>407</v>
      </c>
      <c r="F523" s="124" t="s">
        <v>177</v>
      </c>
      <c r="G523" s="61">
        <v>35</v>
      </c>
      <c r="H523" s="96">
        <v>0.09</v>
      </c>
      <c r="I523" s="65">
        <v>11000</v>
      </c>
      <c r="J523" s="73">
        <f t="shared" si="124"/>
        <v>0</v>
      </c>
      <c r="K523" s="76">
        <f t="shared" si="125"/>
        <v>0</v>
      </c>
      <c r="L523" s="77">
        <f t="shared" si="126"/>
        <v>0</v>
      </c>
      <c r="M523" s="78">
        <f t="shared" si="127"/>
        <v>80</v>
      </c>
      <c r="N523" s="52">
        <f t="shared" si="120"/>
        <v>277475</v>
      </c>
      <c r="O523" s="86">
        <f t="shared" si="122"/>
        <v>47525</v>
      </c>
      <c r="P523" s="87">
        <f t="shared" si="123"/>
        <v>0.14623076923076922</v>
      </c>
      <c r="Q523" s="47"/>
    </row>
    <row r="524" spans="1:17" ht="12.95" customHeight="1" x14ac:dyDescent="0.2">
      <c r="A524" s="140">
        <f t="shared" si="121"/>
        <v>0.05</v>
      </c>
      <c r="B524" s="141">
        <f t="shared" ref="B524:B526" si="133">CEILING(((I524*1.11+J524+M524)*$B$4),1000)-1000</f>
        <v>340000</v>
      </c>
      <c r="C524" s="35" t="s">
        <v>532</v>
      </c>
      <c r="D524" s="152">
        <f t="shared" ref="D524:D587" si="134">CEILING(IF(B524&lt;10000,B524,B524*0.98),100)-100</f>
        <v>333100</v>
      </c>
      <c r="E524" s="41" t="s">
        <v>408</v>
      </c>
      <c r="F524" s="42" t="s">
        <v>176</v>
      </c>
      <c r="G524" s="61">
        <v>35</v>
      </c>
      <c r="H524" s="96">
        <v>0.09</v>
      </c>
      <c r="I524" s="65">
        <v>11500</v>
      </c>
      <c r="J524" s="73">
        <f t="shared" si="124"/>
        <v>0</v>
      </c>
      <c r="K524" s="76">
        <f t="shared" si="125"/>
        <v>0</v>
      </c>
      <c r="L524" s="77">
        <f t="shared" si="126"/>
        <v>0</v>
      </c>
      <c r="M524" s="78">
        <f t="shared" si="127"/>
        <v>82.5</v>
      </c>
      <c r="N524" s="52">
        <f t="shared" si="120"/>
        <v>290057</v>
      </c>
      <c r="O524" s="86">
        <f t="shared" si="122"/>
        <v>49943</v>
      </c>
      <c r="P524" s="87">
        <f t="shared" si="123"/>
        <v>0.14689117647058825</v>
      </c>
      <c r="Q524" s="47"/>
    </row>
    <row r="525" spans="1:17" ht="12.95" customHeight="1" x14ac:dyDescent="0.2">
      <c r="A525" s="140">
        <f t="shared" si="121"/>
        <v>0.05</v>
      </c>
      <c r="B525" s="141">
        <f t="shared" si="133"/>
        <v>365000</v>
      </c>
      <c r="C525" s="35" t="s">
        <v>85</v>
      </c>
      <c r="D525" s="152">
        <f t="shared" si="134"/>
        <v>357600</v>
      </c>
      <c r="E525" s="41" t="s">
        <v>409</v>
      </c>
      <c r="F525" s="42" t="s">
        <v>178</v>
      </c>
      <c r="G525" s="61">
        <v>35</v>
      </c>
      <c r="H525" s="96">
        <v>0.09</v>
      </c>
      <c r="I525" s="65">
        <v>12350</v>
      </c>
      <c r="J525" s="73">
        <f t="shared" si="124"/>
        <v>0</v>
      </c>
      <c r="K525" s="76">
        <f t="shared" si="125"/>
        <v>0</v>
      </c>
      <c r="L525" s="77">
        <f t="shared" si="126"/>
        <v>0</v>
      </c>
      <c r="M525" s="78">
        <f t="shared" si="127"/>
        <v>86.75</v>
      </c>
      <c r="N525" s="52">
        <f t="shared" ref="N525:N588" si="135">CEILING(((I525*(1-H525)+J525+M525)*$N$8),1)-0</f>
        <v>311445</v>
      </c>
      <c r="O525" s="86">
        <f t="shared" si="122"/>
        <v>53555</v>
      </c>
      <c r="P525" s="87">
        <f t="shared" si="123"/>
        <v>0.14672602739726026</v>
      </c>
      <c r="Q525" s="46"/>
    </row>
    <row r="526" spans="1:17" ht="12.95" customHeight="1" x14ac:dyDescent="0.2">
      <c r="A526" s="140">
        <f t="shared" si="121"/>
        <v>0.05</v>
      </c>
      <c r="B526" s="141">
        <f t="shared" si="133"/>
        <v>380000</v>
      </c>
      <c r="C526" s="35" t="s">
        <v>86</v>
      </c>
      <c r="D526" s="152">
        <f t="shared" si="134"/>
        <v>372300</v>
      </c>
      <c r="E526" s="41" t="s">
        <v>410</v>
      </c>
      <c r="F526" s="42" t="s">
        <v>179</v>
      </c>
      <c r="G526" s="61">
        <v>35</v>
      </c>
      <c r="H526" s="96">
        <v>0.09</v>
      </c>
      <c r="I526" s="65">
        <v>12850</v>
      </c>
      <c r="J526" s="73">
        <f t="shared" si="124"/>
        <v>0</v>
      </c>
      <c r="K526" s="76">
        <f t="shared" si="125"/>
        <v>0</v>
      </c>
      <c r="L526" s="77">
        <f t="shared" si="126"/>
        <v>0</v>
      </c>
      <c r="M526" s="78">
        <f t="shared" si="127"/>
        <v>89.25</v>
      </c>
      <c r="N526" s="52">
        <f t="shared" si="135"/>
        <v>324026</v>
      </c>
      <c r="O526" s="86">
        <f t="shared" si="122"/>
        <v>55974</v>
      </c>
      <c r="P526" s="87">
        <f t="shared" si="123"/>
        <v>0.14729999999999999</v>
      </c>
      <c r="Q526" s="46"/>
    </row>
    <row r="527" spans="1:17" ht="12.95" customHeight="1" thickBot="1" x14ac:dyDescent="0.25">
      <c r="A527" s="140">
        <f t="shared" si="121"/>
        <v>0.05</v>
      </c>
      <c r="B527" s="142">
        <f>CEILING(((I527*1.11+J527+M527)*$B$4),1000)-2000</f>
        <v>460000</v>
      </c>
      <c r="C527" s="103" t="s">
        <v>87</v>
      </c>
      <c r="D527" s="153">
        <f t="shared" si="134"/>
        <v>450700</v>
      </c>
      <c r="E527" s="127" t="s">
        <v>412</v>
      </c>
      <c r="F527" s="125" t="s">
        <v>180</v>
      </c>
      <c r="G527" s="61">
        <v>35</v>
      </c>
      <c r="H527" s="96">
        <v>0.09</v>
      </c>
      <c r="I527" s="65">
        <v>15600</v>
      </c>
      <c r="J527" s="73">
        <f t="shared" si="124"/>
        <v>0</v>
      </c>
      <c r="K527" s="76">
        <f t="shared" si="125"/>
        <v>0</v>
      </c>
      <c r="L527" s="77">
        <f t="shared" si="126"/>
        <v>0</v>
      </c>
      <c r="M527" s="78">
        <f t="shared" si="127"/>
        <v>103</v>
      </c>
      <c r="N527" s="52">
        <f t="shared" si="135"/>
        <v>393223</v>
      </c>
      <c r="O527" s="86">
        <f t="shared" si="122"/>
        <v>66777</v>
      </c>
      <c r="P527" s="87">
        <f t="shared" si="123"/>
        <v>0.14516739130434783</v>
      </c>
      <c r="Q527" s="46"/>
    </row>
    <row r="528" spans="1:17" ht="12.95" customHeight="1" x14ac:dyDescent="0.2">
      <c r="A528" s="140">
        <f t="shared" si="121"/>
        <v>0.1</v>
      </c>
      <c r="B528" s="143">
        <f t="shared" ref="B528:B534" si="136">CEILING(((I528+J528+M528)*$B$4),100)-100</f>
        <v>62300</v>
      </c>
      <c r="C528" s="109">
        <v>9550322</v>
      </c>
      <c r="D528" s="154">
        <f t="shared" si="134"/>
        <v>61000</v>
      </c>
      <c r="E528" s="118" t="s">
        <v>413</v>
      </c>
      <c r="F528" s="111" t="s">
        <v>121</v>
      </c>
      <c r="G528" s="61">
        <v>31</v>
      </c>
      <c r="H528" s="81">
        <v>0.28000000000000003</v>
      </c>
      <c r="I528" s="65">
        <v>2305</v>
      </c>
      <c r="J528" s="73">
        <f t="shared" si="124"/>
        <v>25</v>
      </c>
      <c r="K528" s="76">
        <f t="shared" si="125"/>
        <v>25</v>
      </c>
      <c r="L528" s="77">
        <f t="shared" si="126"/>
        <v>25</v>
      </c>
      <c r="M528" s="78">
        <f t="shared" si="127"/>
        <v>23.05</v>
      </c>
      <c r="N528" s="52">
        <f t="shared" si="135"/>
        <v>46961</v>
      </c>
      <c r="O528" s="86">
        <f t="shared" si="122"/>
        <v>15339</v>
      </c>
      <c r="P528" s="87">
        <f t="shared" si="123"/>
        <v>0.24621187800963082</v>
      </c>
      <c r="Q528" s="46"/>
    </row>
    <row r="529" spans="1:17" ht="12.95" customHeight="1" x14ac:dyDescent="0.2">
      <c r="A529" s="140">
        <f t="shared" si="121"/>
        <v>0.1</v>
      </c>
      <c r="B529" s="141">
        <f t="shared" si="136"/>
        <v>77800</v>
      </c>
      <c r="C529" s="35">
        <v>9550323</v>
      </c>
      <c r="D529" s="152">
        <f t="shared" si="134"/>
        <v>76200</v>
      </c>
      <c r="E529" s="115" t="s">
        <v>414</v>
      </c>
      <c r="F529" s="42" t="s">
        <v>122</v>
      </c>
      <c r="G529" s="61">
        <v>31</v>
      </c>
      <c r="H529" s="81">
        <v>0.28000000000000003</v>
      </c>
      <c r="I529" s="65">
        <v>2885</v>
      </c>
      <c r="J529" s="73">
        <f t="shared" si="124"/>
        <v>25</v>
      </c>
      <c r="K529" s="76">
        <f t="shared" si="125"/>
        <v>25</v>
      </c>
      <c r="L529" s="77">
        <f t="shared" si="126"/>
        <v>25</v>
      </c>
      <c r="M529" s="78">
        <f t="shared" si="127"/>
        <v>28.85</v>
      </c>
      <c r="N529" s="52">
        <f t="shared" si="135"/>
        <v>58604</v>
      </c>
      <c r="O529" s="86">
        <f t="shared" si="122"/>
        <v>19196</v>
      </c>
      <c r="P529" s="87">
        <f t="shared" si="123"/>
        <v>0.24673521850899743</v>
      </c>
      <c r="Q529" s="46"/>
    </row>
    <row r="530" spans="1:17" ht="12.95" customHeight="1" x14ac:dyDescent="0.2">
      <c r="A530" s="140">
        <f t="shared" si="121"/>
        <v>0.1</v>
      </c>
      <c r="B530" s="141">
        <f t="shared" si="136"/>
        <v>17700</v>
      </c>
      <c r="C530" s="35">
        <v>9550404</v>
      </c>
      <c r="D530" s="152">
        <f t="shared" si="134"/>
        <v>17300</v>
      </c>
      <c r="E530" s="115" t="s">
        <v>830</v>
      </c>
      <c r="F530" s="42" t="s">
        <v>831</v>
      </c>
      <c r="G530" s="61" t="s">
        <v>689</v>
      </c>
      <c r="H530" s="81">
        <v>0.28000000000000003</v>
      </c>
      <c r="I530" s="65">
        <v>650</v>
      </c>
      <c r="J530" s="73">
        <f t="shared" si="124"/>
        <v>12</v>
      </c>
      <c r="K530" s="76">
        <f t="shared" si="125"/>
        <v>20</v>
      </c>
      <c r="L530" s="77">
        <f t="shared" si="126"/>
        <v>25</v>
      </c>
      <c r="M530" s="78">
        <f t="shared" si="127"/>
        <v>6.5</v>
      </c>
      <c r="N530" s="52">
        <f t="shared" si="135"/>
        <v>13379</v>
      </c>
      <c r="O530" s="86">
        <f t="shared" si="122"/>
        <v>4321</v>
      </c>
      <c r="P530" s="87">
        <f t="shared" si="123"/>
        <v>0.24412429378531073</v>
      </c>
      <c r="Q530" s="46"/>
    </row>
    <row r="531" spans="1:17" ht="12.95" customHeight="1" x14ac:dyDescent="0.2">
      <c r="A531" s="140">
        <f t="shared" si="121"/>
        <v>0.1</v>
      </c>
      <c r="B531" s="141">
        <f t="shared" si="136"/>
        <v>20300</v>
      </c>
      <c r="C531" s="35">
        <v>9550410</v>
      </c>
      <c r="D531" s="152">
        <f t="shared" si="134"/>
        <v>19800</v>
      </c>
      <c r="E531" s="115" t="s">
        <v>832</v>
      </c>
      <c r="F531" s="42" t="s">
        <v>833</v>
      </c>
      <c r="G531" s="61" t="s">
        <v>689</v>
      </c>
      <c r="H531" s="81">
        <v>0.28000000000000003</v>
      </c>
      <c r="I531" s="65">
        <v>740</v>
      </c>
      <c r="J531" s="73">
        <f t="shared" si="124"/>
        <v>20</v>
      </c>
      <c r="K531" s="76">
        <f t="shared" si="125"/>
        <v>20</v>
      </c>
      <c r="L531" s="77">
        <f t="shared" si="126"/>
        <v>25</v>
      </c>
      <c r="M531" s="78">
        <f t="shared" si="127"/>
        <v>7.4</v>
      </c>
      <c r="N531" s="52">
        <f t="shared" si="135"/>
        <v>15406</v>
      </c>
      <c r="O531" s="86">
        <f t="shared" si="122"/>
        <v>4894</v>
      </c>
      <c r="P531" s="87">
        <f t="shared" si="123"/>
        <v>0.24108374384236453</v>
      </c>
      <c r="Q531" s="46"/>
    </row>
    <row r="532" spans="1:17" ht="12.95" customHeight="1" x14ac:dyDescent="0.2">
      <c r="A532" s="140">
        <f t="shared" si="121"/>
        <v>0.1</v>
      </c>
      <c r="B532" s="141">
        <f>CEILING(((I532+J532+M532)*$B$4),100)-200</f>
        <v>21000</v>
      </c>
      <c r="C532" s="35">
        <v>9550414</v>
      </c>
      <c r="D532" s="152">
        <f t="shared" si="134"/>
        <v>20500</v>
      </c>
      <c r="E532" s="115" t="s">
        <v>834</v>
      </c>
      <c r="F532" s="42" t="s">
        <v>835</v>
      </c>
      <c r="G532" s="61" t="s">
        <v>689</v>
      </c>
      <c r="H532" s="81">
        <v>0.28000000000000003</v>
      </c>
      <c r="I532" s="65">
        <v>770</v>
      </c>
      <c r="J532" s="73">
        <f t="shared" si="124"/>
        <v>20</v>
      </c>
      <c r="K532" s="76">
        <f t="shared" si="125"/>
        <v>20</v>
      </c>
      <c r="L532" s="77">
        <f t="shared" si="126"/>
        <v>25</v>
      </c>
      <c r="M532" s="78">
        <f t="shared" si="127"/>
        <v>7.7</v>
      </c>
      <c r="N532" s="52">
        <f t="shared" si="135"/>
        <v>16008</v>
      </c>
      <c r="O532" s="86">
        <f t="shared" si="122"/>
        <v>4992</v>
      </c>
      <c r="P532" s="87">
        <f t="shared" si="123"/>
        <v>0.23771428571428571</v>
      </c>
      <c r="Q532" s="46"/>
    </row>
    <row r="533" spans="1:17" ht="12.95" customHeight="1" x14ac:dyDescent="0.2">
      <c r="A533" s="140">
        <f t="shared" si="121"/>
        <v>0.1</v>
      </c>
      <c r="B533" s="141">
        <f t="shared" si="136"/>
        <v>23000</v>
      </c>
      <c r="C533" s="35">
        <v>9550422</v>
      </c>
      <c r="D533" s="152">
        <f t="shared" si="134"/>
        <v>22500</v>
      </c>
      <c r="E533" s="115" t="s">
        <v>836</v>
      </c>
      <c r="F533" s="42" t="s">
        <v>837</v>
      </c>
      <c r="G533" s="61" t="s">
        <v>689</v>
      </c>
      <c r="H533" s="81">
        <v>0.28000000000000003</v>
      </c>
      <c r="I533" s="65">
        <v>840</v>
      </c>
      <c r="J533" s="73">
        <f t="shared" si="124"/>
        <v>20</v>
      </c>
      <c r="K533" s="76">
        <f t="shared" si="125"/>
        <v>20</v>
      </c>
      <c r="L533" s="77">
        <f t="shared" si="126"/>
        <v>25</v>
      </c>
      <c r="M533" s="78">
        <f t="shared" si="127"/>
        <v>8.4</v>
      </c>
      <c r="N533" s="52">
        <f t="shared" si="135"/>
        <v>17413</v>
      </c>
      <c r="O533" s="86">
        <f t="shared" si="122"/>
        <v>5587</v>
      </c>
      <c r="P533" s="87">
        <f t="shared" si="123"/>
        <v>0.24291304347826087</v>
      </c>
      <c r="Q533" s="46"/>
    </row>
    <row r="534" spans="1:17" ht="12.95" customHeight="1" thickBot="1" x14ac:dyDescent="0.25">
      <c r="A534" s="140">
        <f t="shared" ref="A534:A597" si="137">IF(H534&lt;19%,0.05,0.1)</f>
        <v>0.1</v>
      </c>
      <c r="B534" s="144">
        <f t="shared" si="136"/>
        <v>27200</v>
      </c>
      <c r="C534" s="112">
        <v>9550430</v>
      </c>
      <c r="D534" s="155">
        <f t="shared" si="134"/>
        <v>26600</v>
      </c>
      <c r="E534" s="120" t="s">
        <v>838</v>
      </c>
      <c r="F534" s="114" t="s">
        <v>839</v>
      </c>
      <c r="G534" s="61" t="s">
        <v>689</v>
      </c>
      <c r="H534" s="81">
        <v>0.28000000000000003</v>
      </c>
      <c r="I534" s="65">
        <v>1000</v>
      </c>
      <c r="J534" s="73">
        <f t="shared" si="124"/>
        <v>20</v>
      </c>
      <c r="K534" s="76">
        <f t="shared" si="125"/>
        <v>20</v>
      </c>
      <c r="L534" s="77">
        <f t="shared" si="126"/>
        <v>25</v>
      </c>
      <c r="M534" s="78">
        <f t="shared" si="127"/>
        <v>10</v>
      </c>
      <c r="N534" s="52">
        <f t="shared" si="135"/>
        <v>20625</v>
      </c>
      <c r="O534" s="86">
        <f t="shared" si="122"/>
        <v>6575</v>
      </c>
      <c r="P534" s="87">
        <f t="shared" si="123"/>
        <v>0.24172794117647059</v>
      </c>
      <c r="Q534" s="46"/>
    </row>
    <row r="535" spans="1:17" ht="12.95" customHeight="1" x14ac:dyDescent="0.2">
      <c r="A535" s="140">
        <f t="shared" si="137"/>
        <v>0.1</v>
      </c>
      <c r="B535" s="145">
        <f>CEILING(((I535+J535+M535)*$B$4),1000)-1000</f>
        <v>142000</v>
      </c>
      <c r="C535" s="106">
        <v>9600060</v>
      </c>
      <c r="D535" s="156">
        <f t="shared" si="134"/>
        <v>139100</v>
      </c>
      <c r="E535" s="126" t="s">
        <v>415</v>
      </c>
      <c r="F535" s="124" t="s">
        <v>123</v>
      </c>
      <c r="G535" s="61">
        <v>33</v>
      </c>
      <c r="H535" s="81">
        <v>0.19</v>
      </c>
      <c r="I535" s="65">
        <v>5330</v>
      </c>
      <c r="J535" s="73">
        <f t="shared" si="124"/>
        <v>0</v>
      </c>
      <c r="K535" s="76">
        <f t="shared" si="125"/>
        <v>0</v>
      </c>
      <c r="L535" s="77">
        <f t="shared" si="126"/>
        <v>0</v>
      </c>
      <c r="M535" s="78">
        <f t="shared" si="127"/>
        <v>51.65</v>
      </c>
      <c r="N535" s="52">
        <f t="shared" si="135"/>
        <v>120147</v>
      </c>
      <c r="O535" s="86">
        <f t="shared" ref="O535:O598" si="138">B535-N535</f>
        <v>21853</v>
      </c>
      <c r="P535" s="87">
        <f t="shared" ref="P535:P598" si="139">O535/B535</f>
        <v>0.15389436619718311</v>
      </c>
      <c r="Q535" s="46"/>
    </row>
    <row r="536" spans="1:17" ht="12.95" customHeight="1" x14ac:dyDescent="0.2">
      <c r="A536" s="140">
        <f t="shared" si="137"/>
        <v>0.1</v>
      </c>
      <c r="B536" s="141">
        <f t="shared" ref="B536:B548" si="140">CEILING(((I536+J536+M536)*$B$4),1000)-1000</f>
        <v>153000</v>
      </c>
      <c r="C536" s="35">
        <v>9600063</v>
      </c>
      <c r="D536" s="152">
        <f t="shared" si="134"/>
        <v>149900</v>
      </c>
      <c r="E536" s="41" t="s">
        <v>416</v>
      </c>
      <c r="F536" s="42" t="s">
        <v>124</v>
      </c>
      <c r="G536" s="61">
        <v>33</v>
      </c>
      <c r="H536" s="81">
        <v>0.19</v>
      </c>
      <c r="I536" s="65">
        <v>5720</v>
      </c>
      <c r="J536" s="73">
        <f t="shared" ref="J536:J599" si="141">IF(I536*(1-H536)&lt;500,$M$2,K536)</f>
        <v>0</v>
      </c>
      <c r="K536" s="76">
        <f t="shared" ref="K536:K599" si="142">IF(I536*(1-H536)&lt;1000,$M$3,L536)</f>
        <v>0</v>
      </c>
      <c r="L536" s="77">
        <f t="shared" ref="L536:L599" si="143">IF(I536*(1-H536)&lt;3000,$M$4,0)</f>
        <v>0</v>
      </c>
      <c r="M536" s="78">
        <f t="shared" ref="M536:M599" si="144">IF(J536&gt;0,(I536/100),(25+I536/200))</f>
        <v>53.6</v>
      </c>
      <c r="N536" s="52">
        <f t="shared" si="135"/>
        <v>128887</v>
      </c>
      <c r="O536" s="86">
        <f t="shared" si="138"/>
        <v>24113</v>
      </c>
      <c r="P536" s="87">
        <f t="shared" si="139"/>
        <v>0.15760130718954249</v>
      </c>
      <c r="Q536" s="46"/>
    </row>
    <row r="537" spans="1:17" ht="12.95" customHeight="1" x14ac:dyDescent="0.2">
      <c r="A537" s="140">
        <f t="shared" si="137"/>
        <v>0.1</v>
      </c>
      <c r="B537" s="141">
        <f>CEILING(((I537+J537+M537)*$B$4),1000)-2000</f>
        <v>170000</v>
      </c>
      <c r="C537" s="35">
        <v>9600120</v>
      </c>
      <c r="D537" s="152">
        <f t="shared" si="134"/>
        <v>166500</v>
      </c>
      <c r="E537" s="41" t="s">
        <v>417</v>
      </c>
      <c r="F537" s="42" t="s">
        <v>125</v>
      </c>
      <c r="G537" s="61">
        <v>33</v>
      </c>
      <c r="H537" s="81">
        <v>0.19</v>
      </c>
      <c r="I537" s="65">
        <v>6415</v>
      </c>
      <c r="J537" s="73">
        <f t="shared" si="141"/>
        <v>0</v>
      </c>
      <c r="K537" s="76">
        <f t="shared" si="142"/>
        <v>0</v>
      </c>
      <c r="L537" s="77">
        <f t="shared" si="143"/>
        <v>0</v>
      </c>
      <c r="M537" s="78">
        <f t="shared" si="144"/>
        <v>57.075000000000003</v>
      </c>
      <c r="N537" s="52">
        <f t="shared" si="135"/>
        <v>144464</v>
      </c>
      <c r="O537" s="86">
        <f t="shared" si="138"/>
        <v>25536</v>
      </c>
      <c r="P537" s="87">
        <f t="shared" si="139"/>
        <v>0.15021176470588235</v>
      </c>
      <c r="Q537" s="46"/>
    </row>
    <row r="538" spans="1:17" ht="12.95" customHeight="1" x14ac:dyDescent="0.2">
      <c r="A538" s="140">
        <f t="shared" si="137"/>
        <v>0.1</v>
      </c>
      <c r="B538" s="141">
        <f>CEILING(((I538+J538+M538)*$B$4),1000)-2000</f>
        <v>180000</v>
      </c>
      <c r="C538" s="35">
        <v>9600123</v>
      </c>
      <c r="D538" s="152">
        <f t="shared" si="134"/>
        <v>176300</v>
      </c>
      <c r="E538" s="41" t="s">
        <v>418</v>
      </c>
      <c r="F538" s="42" t="s">
        <v>126</v>
      </c>
      <c r="G538" s="61">
        <v>33</v>
      </c>
      <c r="H538" s="81">
        <v>0.19</v>
      </c>
      <c r="I538" s="65">
        <v>6780</v>
      </c>
      <c r="J538" s="73">
        <f t="shared" si="141"/>
        <v>0</v>
      </c>
      <c r="K538" s="76">
        <f t="shared" si="142"/>
        <v>0</v>
      </c>
      <c r="L538" s="77">
        <f t="shared" si="143"/>
        <v>0</v>
      </c>
      <c r="M538" s="78">
        <f t="shared" si="144"/>
        <v>58.9</v>
      </c>
      <c r="N538" s="52">
        <f t="shared" si="135"/>
        <v>152645</v>
      </c>
      <c r="O538" s="86">
        <f t="shared" si="138"/>
        <v>27355</v>
      </c>
      <c r="P538" s="87">
        <f t="shared" si="139"/>
        <v>0.15197222222222223</v>
      </c>
      <c r="Q538" s="46"/>
    </row>
    <row r="539" spans="1:17" ht="12.95" customHeight="1" x14ac:dyDescent="0.2">
      <c r="A539" s="140">
        <f t="shared" si="137"/>
        <v>0.1</v>
      </c>
      <c r="B539" s="141">
        <f t="shared" si="140"/>
        <v>193000</v>
      </c>
      <c r="C539" s="35">
        <v>9600126</v>
      </c>
      <c r="D539" s="152">
        <f t="shared" si="134"/>
        <v>189100</v>
      </c>
      <c r="E539" s="41" t="s">
        <v>419</v>
      </c>
      <c r="F539" s="42" t="s">
        <v>127</v>
      </c>
      <c r="G539" s="61">
        <v>33</v>
      </c>
      <c r="H539" s="81">
        <v>0.19</v>
      </c>
      <c r="I539" s="65">
        <v>7245</v>
      </c>
      <c r="J539" s="73">
        <f t="shared" si="141"/>
        <v>0</v>
      </c>
      <c r="K539" s="76">
        <f t="shared" si="142"/>
        <v>0</v>
      </c>
      <c r="L539" s="77">
        <f t="shared" si="143"/>
        <v>0</v>
      </c>
      <c r="M539" s="78">
        <f t="shared" si="144"/>
        <v>61.225000000000001</v>
      </c>
      <c r="N539" s="52">
        <f t="shared" si="135"/>
        <v>163067</v>
      </c>
      <c r="O539" s="86">
        <f t="shared" si="138"/>
        <v>29933</v>
      </c>
      <c r="P539" s="87">
        <f t="shared" si="139"/>
        <v>0.15509326424870468</v>
      </c>
      <c r="Q539" s="46"/>
    </row>
    <row r="540" spans="1:17" ht="12.95" customHeight="1" x14ac:dyDescent="0.2">
      <c r="A540" s="140">
        <f t="shared" si="137"/>
        <v>0.1</v>
      </c>
      <c r="B540" s="141">
        <f t="shared" si="140"/>
        <v>192000</v>
      </c>
      <c r="C540" s="35">
        <v>9600160</v>
      </c>
      <c r="D540" s="152">
        <f t="shared" si="134"/>
        <v>188100</v>
      </c>
      <c r="E540" s="41" t="s">
        <v>420</v>
      </c>
      <c r="F540" s="42" t="s">
        <v>128</v>
      </c>
      <c r="G540" s="61">
        <v>33</v>
      </c>
      <c r="H540" s="81">
        <v>0.19</v>
      </c>
      <c r="I540" s="65">
        <v>7195</v>
      </c>
      <c r="J540" s="73">
        <f t="shared" si="141"/>
        <v>0</v>
      </c>
      <c r="K540" s="76">
        <f t="shared" si="142"/>
        <v>0</v>
      </c>
      <c r="L540" s="77">
        <f t="shared" si="143"/>
        <v>0</v>
      </c>
      <c r="M540" s="78">
        <f t="shared" si="144"/>
        <v>60.975000000000001</v>
      </c>
      <c r="N540" s="52">
        <f t="shared" si="135"/>
        <v>161946</v>
      </c>
      <c r="O540" s="86">
        <f t="shared" si="138"/>
        <v>30054</v>
      </c>
      <c r="P540" s="87">
        <f t="shared" si="139"/>
        <v>0.15653125000000001</v>
      </c>
      <c r="Q540" s="46"/>
    </row>
    <row r="541" spans="1:17" ht="12.95" customHeight="1" x14ac:dyDescent="0.2">
      <c r="A541" s="140">
        <f t="shared" si="137"/>
        <v>0.1</v>
      </c>
      <c r="B541" s="141">
        <f t="shared" si="140"/>
        <v>202000</v>
      </c>
      <c r="C541" s="35">
        <v>9600163</v>
      </c>
      <c r="D541" s="152">
        <f t="shared" si="134"/>
        <v>197900</v>
      </c>
      <c r="E541" s="41" t="s">
        <v>421</v>
      </c>
      <c r="F541" s="42" t="s">
        <v>129</v>
      </c>
      <c r="G541" s="61">
        <v>33</v>
      </c>
      <c r="H541" s="81">
        <v>0.19</v>
      </c>
      <c r="I541" s="65">
        <v>7575</v>
      </c>
      <c r="J541" s="73">
        <f t="shared" si="141"/>
        <v>0</v>
      </c>
      <c r="K541" s="76">
        <f t="shared" si="142"/>
        <v>0</v>
      </c>
      <c r="L541" s="77">
        <f t="shared" si="143"/>
        <v>0</v>
      </c>
      <c r="M541" s="78">
        <f t="shared" si="144"/>
        <v>62.875</v>
      </c>
      <c r="N541" s="52">
        <f t="shared" si="135"/>
        <v>170463</v>
      </c>
      <c r="O541" s="86">
        <f t="shared" si="138"/>
        <v>31537</v>
      </c>
      <c r="P541" s="87">
        <f t="shared" si="139"/>
        <v>0.15612376237623762</v>
      </c>
      <c r="Q541" s="46"/>
    </row>
    <row r="542" spans="1:17" ht="12.95" customHeight="1" x14ac:dyDescent="0.2">
      <c r="A542" s="140">
        <f t="shared" si="137"/>
        <v>0.1</v>
      </c>
      <c r="B542" s="141">
        <f t="shared" si="140"/>
        <v>213000</v>
      </c>
      <c r="C542" s="35">
        <v>9600166</v>
      </c>
      <c r="D542" s="152">
        <f t="shared" si="134"/>
        <v>208700</v>
      </c>
      <c r="E542" s="41" t="s">
        <v>422</v>
      </c>
      <c r="F542" s="42" t="s">
        <v>130</v>
      </c>
      <c r="G542" s="61">
        <v>33</v>
      </c>
      <c r="H542" s="81">
        <v>0.19</v>
      </c>
      <c r="I542" s="65">
        <v>8005</v>
      </c>
      <c r="J542" s="73">
        <f t="shared" si="141"/>
        <v>0</v>
      </c>
      <c r="K542" s="76">
        <f t="shared" si="142"/>
        <v>0</v>
      </c>
      <c r="L542" s="77">
        <f t="shared" si="143"/>
        <v>0</v>
      </c>
      <c r="M542" s="78">
        <f t="shared" si="144"/>
        <v>65.025000000000006</v>
      </c>
      <c r="N542" s="52">
        <f t="shared" si="135"/>
        <v>180100</v>
      </c>
      <c r="O542" s="86">
        <f t="shared" si="138"/>
        <v>32900</v>
      </c>
      <c r="P542" s="87">
        <f t="shared" si="139"/>
        <v>0.15446009389671361</v>
      </c>
      <c r="Q542" s="46"/>
    </row>
    <row r="543" spans="1:17" ht="12.95" customHeight="1" x14ac:dyDescent="0.2">
      <c r="A543" s="140">
        <f t="shared" si="137"/>
        <v>0.1</v>
      </c>
      <c r="B543" s="141">
        <f t="shared" si="140"/>
        <v>160000</v>
      </c>
      <c r="C543" s="35">
        <v>9601060</v>
      </c>
      <c r="D543" s="152">
        <f t="shared" si="134"/>
        <v>156700</v>
      </c>
      <c r="E543" s="41" t="s">
        <v>387</v>
      </c>
      <c r="F543" s="42" t="s">
        <v>389</v>
      </c>
      <c r="G543" s="61">
        <v>33</v>
      </c>
      <c r="H543" s="81">
        <v>0.19</v>
      </c>
      <c r="I543" s="65">
        <v>5995</v>
      </c>
      <c r="J543" s="73">
        <f t="shared" si="141"/>
        <v>0</v>
      </c>
      <c r="K543" s="76">
        <f t="shared" si="142"/>
        <v>0</v>
      </c>
      <c r="L543" s="77">
        <f t="shared" si="143"/>
        <v>0</v>
      </c>
      <c r="M543" s="78">
        <f t="shared" si="144"/>
        <v>54.975000000000001</v>
      </c>
      <c r="N543" s="52">
        <f t="shared" si="135"/>
        <v>135051</v>
      </c>
      <c r="O543" s="86">
        <f t="shared" si="138"/>
        <v>24949</v>
      </c>
      <c r="P543" s="87">
        <f t="shared" si="139"/>
        <v>0.15593124999999999</v>
      </c>
      <c r="Q543" s="46"/>
    </row>
    <row r="544" spans="1:17" ht="12.95" customHeight="1" x14ac:dyDescent="0.2">
      <c r="A544" s="140">
        <f t="shared" si="137"/>
        <v>0.1</v>
      </c>
      <c r="B544" s="141">
        <f t="shared" si="140"/>
        <v>170000</v>
      </c>
      <c r="C544" s="35">
        <v>9601063</v>
      </c>
      <c r="D544" s="152">
        <f t="shared" si="134"/>
        <v>166500</v>
      </c>
      <c r="E544" s="41" t="s">
        <v>388</v>
      </c>
      <c r="F544" s="42" t="s">
        <v>390</v>
      </c>
      <c r="G544" s="61">
        <v>33</v>
      </c>
      <c r="H544" s="81">
        <v>0.19</v>
      </c>
      <c r="I544" s="65">
        <v>6390</v>
      </c>
      <c r="J544" s="73">
        <f t="shared" si="141"/>
        <v>0</v>
      </c>
      <c r="K544" s="76">
        <f t="shared" si="142"/>
        <v>0</v>
      </c>
      <c r="L544" s="77">
        <f t="shared" si="143"/>
        <v>0</v>
      </c>
      <c r="M544" s="78">
        <f t="shared" si="144"/>
        <v>56.95</v>
      </c>
      <c r="N544" s="52">
        <f t="shared" si="135"/>
        <v>143904</v>
      </c>
      <c r="O544" s="86">
        <f t="shared" si="138"/>
        <v>26096</v>
      </c>
      <c r="P544" s="87">
        <f t="shared" si="139"/>
        <v>0.15350588235294119</v>
      </c>
      <c r="Q544" s="46"/>
    </row>
    <row r="545" spans="1:17" ht="12.95" customHeight="1" thickBot="1" x14ac:dyDescent="0.25">
      <c r="A545" s="140">
        <f t="shared" si="137"/>
        <v>0.1</v>
      </c>
      <c r="B545" s="142">
        <f t="shared" si="140"/>
        <v>236000</v>
      </c>
      <c r="C545" s="103">
        <v>9601256</v>
      </c>
      <c r="D545" s="153">
        <f t="shared" si="134"/>
        <v>231200</v>
      </c>
      <c r="E545" s="127" t="s">
        <v>423</v>
      </c>
      <c r="F545" s="125" t="s">
        <v>131</v>
      </c>
      <c r="G545" s="61">
        <v>33</v>
      </c>
      <c r="H545" s="81">
        <v>0.19</v>
      </c>
      <c r="I545" s="65">
        <v>8860</v>
      </c>
      <c r="J545" s="73">
        <f t="shared" si="141"/>
        <v>0</v>
      </c>
      <c r="K545" s="76">
        <f t="shared" si="142"/>
        <v>0</v>
      </c>
      <c r="L545" s="77">
        <f t="shared" si="143"/>
        <v>0</v>
      </c>
      <c r="M545" s="78">
        <f t="shared" si="144"/>
        <v>69.3</v>
      </c>
      <c r="N545" s="52">
        <f t="shared" si="135"/>
        <v>199263</v>
      </c>
      <c r="O545" s="86">
        <f t="shared" si="138"/>
        <v>36737</v>
      </c>
      <c r="P545" s="87">
        <f t="shared" si="139"/>
        <v>0.15566525423728814</v>
      </c>
      <c r="Q545" s="46"/>
    </row>
    <row r="546" spans="1:17" ht="12.95" customHeight="1" x14ac:dyDescent="0.2">
      <c r="A546" s="140">
        <f t="shared" si="137"/>
        <v>0.1</v>
      </c>
      <c r="B546" s="143">
        <f t="shared" si="140"/>
        <v>53000</v>
      </c>
      <c r="C546" s="109">
        <v>9620025</v>
      </c>
      <c r="D546" s="154">
        <f t="shared" si="134"/>
        <v>51900</v>
      </c>
      <c r="E546" s="110" t="s">
        <v>81</v>
      </c>
      <c r="F546" s="111" t="s">
        <v>82</v>
      </c>
      <c r="G546" s="61">
        <v>32</v>
      </c>
      <c r="H546" s="81">
        <v>0.24</v>
      </c>
      <c r="I546" s="65">
        <v>1970</v>
      </c>
      <c r="J546" s="73">
        <f t="shared" si="141"/>
        <v>25</v>
      </c>
      <c r="K546" s="76">
        <f t="shared" si="142"/>
        <v>25</v>
      </c>
      <c r="L546" s="77">
        <f t="shared" si="143"/>
        <v>25</v>
      </c>
      <c r="M546" s="78">
        <f t="shared" si="144"/>
        <v>19.7</v>
      </c>
      <c r="N546" s="52">
        <f t="shared" si="135"/>
        <v>42403</v>
      </c>
      <c r="O546" s="86">
        <f t="shared" si="138"/>
        <v>10597</v>
      </c>
      <c r="P546" s="87">
        <f t="shared" si="139"/>
        <v>0.1999433962264151</v>
      </c>
      <c r="Q546" s="46"/>
    </row>
    <row r="547" spans="1:17" ht="12.95" customHeight="1" x14ac:dyDescent="0.2">
      <c r="A547" s="140">
        <f t="shared" si="137"/>
        <v>0.1</v>
      </c>
      <c r="B547" s="141">
        <f t="shared" si="140"/>
        <v>75000</v>
      </c>
      <c r="C547" s="35">
        <v>9620050</v>
      </c>
      <c r="D547" s="152">
        <f t="shared" si="134"/>
        <v>73400</v>
      </c>
      <c r="E547" s="41" t="s">
        <v>483</v>
      </c>
      <c r="F547" s="42" t="s">
        <v>484</v>
      </c>
      <c r="G547" s="61">
        <v>32</v>
      </c>
      <c r="H547" s="81">
        <v>0.24</v>
      </c>
      <c r="I547" s="65">
        <v>2810</v>
      </c>
      <c r="J547" s="73">
        <f t="shared" si="141"/>
        <v>25</v>
      </c>
      <c r="K547" s="76">
        <f t="shared" si="142"/>
        <v>25</v>
      </c>
      <c r="L547" s="77">
        <f t="shared" si="143"/>
        <v>25</v>
      </c>
      <c r="M547" s="78">
        <f t="shared" si="144"/>
        <v>28.1</v>
      </c>
      <c r="N547" s="52">
        <f t="shared" si="135"/>
        <v>60190</v>
      </c>
      <c r="O547" s="86">
        <f t="shared" si="138"/>
        <v>14810</v>
      </c>
      <c r="P547" s="87">
        <f t="shared" si="139"/>
        <v>0.19746666666666668</v>
      </c>
      <c r="Q547" s="46"/>
    </row>
    <row r="548" spans="1:17" ht="12.95" customHeight="1" thickBot="1" x14ac:dyDescent="0.25">
      <c r="A548" s="140">
        <f t="shared" si="137"/>
        <v>0.1</v>
      </c>
      <c r="B548" s="144">
        <f t="shared" si="140"/>
        <v>94000</v>
      </c>
      <c r="C548" s="112">
        <v>9620100</v>
      </c>
      <c r="D548" s="155">
        <f t="shared" si="134"/>
        <v>92100</v>
      </c>
      <c r="E548" s="113" t="s">
        <v>558</v>
      </c>
      <c r="F548" s="114" t="s">
        <v>559</v>
      </c>
      <c r="G548" s="61">
        <v>32</v>
      </c>
      <c r="H548" s="81">
        <v>0.24</v>
      </c>
      <c r="I548" s="65">
        <v>3520</v>
      </c>
      <c r="J548" s="73">
        <f t="shared" si="141"/>
        <v>25</v>
      </c>
      <c r="K548" s="76">
        <f t="shared" si="142"/>
        <v>25</v>
      </c>
      <c r="L548" s="77">
        <f t="shared" si="143"/>
        <v>25</v>
      </c>
      <c r="M548" s="78">
        <f t="shared" si="144"/>
        <v>35.200000000000003</v>
      </c>
      <c r="N548" s="52">
        <f t="shared" si="135"/>
        <v>75224</v>
      </c>
      <c r="O548" s="86">
        <f t="shared" si="138"/>
        <v>18776</v>
      </c>
      <c r="P548" s="87">
        <f t="shared" si="139"/>
        <v>0.19974468085106384</v>
      </c>
      <c r="Q548" s="46"/>
    </row>
    <row r="549" spans="1:17" ht="12.95" customHeight="1" thickBot="1" x14ac:dyDescent="0.25">
      <c r="A549" s="140">
        <f t="shared" si="137"/>
        <v>0.1</v>
      </c>
      <c r="B549" s="148">
        <f t="shared" ref="B549:B556" si="145">CEILING(((I549+J549+M549)*$B$4),100)-100</f>
        <v>31500</v>
      </c>
      <c r="C549" s="128">
        <v>9630100</v>
      </c>
      <c r="D549" s="162">
        <f t="shared" si="134"/>
        <v>30800</v>
      </c>
      <c r="E549" s="129" t="s">
        <v>424</v>
      </c>
      <c r="F549" s="130" t="s">
        <v>181</v>
      </c>
      <c r="G549" s="61">
        <v>33</v>
      </c>
      <c r="H549" s="81">
        <v>0.19</v>
      </c>
      <c r="I549" s="65">
        <v>1160</v>
      </c>
      <c r="J549" s="73">
        <f t="shared" si="141"/>
        <v>20</v>
      </c>
      <c r="K549" s="76">
        <f t="shared" si="142"/>
        <v>20</v>
      </c>
      <c r="L549" s="77">
        <f t="shared" si="143"/>
        <v>25</v>
      </c>
      <c r="M549" s="78">
        <f t="shared" si="144"/>
        <v>11.6</v>
      </c>
      <c r="N549" s="52">
        <f t="shared" si="135"/>
        <v>26708</v>
      </c>
      <c r="O549" s="86">
        <f t="shared" si="138"/>
        <v>4792</v>
      </c>
      <c r="P549" s="87">
        <f t="shared" si="139"/>
        <v>0.15212698412698414</v>
      </c>
      <c r="Q549" s="46"/>
    </row>
    <row r="550" spans="1:17" ht="12.95" customHeight="1" x14ac:dyDescent="0.2">
      <c r="A550" s="140">
        <f t="shared" si="137"/>
        <v>0.1</v>
      </c>
      <c r="B550" s="143">
        <f t="shared" si="145"/>
        <v>56400</v>
      </c>
      <c r="C550" s="109">
        <v>9650820</v>
      </c>
      <c r="D550" s="154">
        <f t="shared" si="134"/>
        <v>55200</v>
      </c>
      <c r="E550" s="110" t="s">
        <v>425</v>
      </c>
      <c r="F550" s="111" t="s">
        <v>132</v>
      </c>
      <c r="G550" s="61">
        <v>32</v>
      </c>
      <c r="H550" s="81">
        <v>0.24</v>
      </c>
      <c r="I550" s="65">
        <v>2085</v>
      </c>
      <c r="J550" s="73">
        <f t="shared" si="141"/>
        <v>25</v>
      </c>
      <c r="K550" s="76">
        <f t="shared" si="142"/>
        <v>25</v>
      </c>
      <c r="L550" s="77">
        <f t="shared" si="143"/>
        <v>25</v>
      </c>
      <c r="M550" s="78">
        <f t="shared" si="144"/>
        <v>20.85</v>
      </c>
      <c r="N550" s="52">
        <f t="shared" si="135"/>
        <v>44838</v>
      </c>
      <c r="O550" s="86">
        <f t="shared" si="138"/>
        <v>11562</v>
      </c>
      <c r="P550" s="87">
        <f t="shared" si="139"/>
        <v>0.20499999999999999</v>
      </c>
      <c r="Q550" s="46"/>
    </row>
    <row r="551" spans="1:17" ht="12.95" customHeight="1" x14ac:dyDescent="0.2">
      <c r="A551" s="140">
        <f t="shared" si="137"/>
        <v>0.1</v>
      </c>
      <c r="B551" s="141">
        <f t="shared" si="145"/>
        <v>85900</v>
      </c>
      <c r="C551" s="35">
        <v>9650840</v>
      </c>
      <c r="D551" s="152">
        <f t="shared" si="134"/>
        <v>84100</v>
      </c>
      <c r="E551" s="41" t="s">
        <v>426</v>
      </c>
      <c r="F551" s="42" t="s">
        <v>133</v>
      </c>
      <c r="G551" s="61">
        <v>32</v>
      </c>
      <c r="H551" s="81">
        <v>0.24</v>
      </c>
      <c r="I551" s="65">
        <v>3185</v>
      </c>
      <c r="J551" s="73">
        <f t="shared" si="141"/>
        <v>25</v>
      </c>
      <c r="K551" s="76">
        <f t="shared" si="142"/>
        <v>25</v>
      </c>
      <c r="L551" s="77">
        <f t="shared" si="143"/>
        <v>25</v>
      </c>
      <c r="M551" s="78">
        <f t="shared" si="144"/>
        <v>31.85</v>
      </c>
      <c r="N551" s="52">
        <f t="shared" si="135"/>
        <v>68130</v>
      </c>
      <c r="O551" s="86">
        <f t="shared" si="138"/>
        <v>17770</v>
      </c>
      <c r="P551" s="87">
        <f t="shared" si="139"/>
        <v>0.20686845168800932</v>
      </c>
      <c r="Q551" s="46"/>
    </row>
    <row r="552" spans="1:17" ht="12.95" customHeight="1" x14ac:dyDescent="0.2">
      <c r="A552" s="140">
        <f t="shared" si="137"/>
        <v>0.1</v>
      </c>
      <c r="B552" s="141">
        <f t="shared" si="145"/>
        <v>94200</v>
      </c>
      <c r="C552" s="35">
        <v>9650842</v>
      </c>
      <c r="D552" s="152">
        <f t="shared" si="134"/>
        <v>92300</v>
      </c>
      <c r="E552" s="41" t="s">
        <v>439</v>
      </c>
      <c r="F552" s="42" t="s">
        <v>441</v>
      </c>
      <c r="G552" s="61">
        <v>32</v>
      </c>
      <c r="H552" s="81">
        <v>0.24</v>
      </c>
      <c r="I552" s="65">
        <v>3495</v>
      </c>
      <c r="J552" s="73">
        <f t="shared" si="141"/>
        <v>25</v>
      </c>
      <c r="K552" s="76">
        <f t="shared" si="142"/>
        <v>25</v>
      </c>
      <c r="L552" s="77">
        <f t="shared" si="143"/>
        <v>25</v>
      </c>
      <c r="M552" s="78">
        <f t="shared" si="144"/>
        <v>34.950000000000003</v>
      </c>
      <c r="N552" s="52">
        <f t="shared" si="135"/>
        <v>74695</v>
      </c>
      <c r="O552" s="86">
        <f t="shared" si="138"/>
        <v>19505</v>
      </c>
      <c r="P552" s="87">
        <f t="shared" si="139"/>
        <v>0.20705944798301487</v>
      </c>
      <c r="Q552" s="46"/>
    </row>
    <row r="553" spans="1:17" ht="12.95" customHeight="1" x14ac:dyDescent="0.2">
      <c r="A553" s="140">
        <f t="shared" si="137"/>
        <v>0.1</v>
      </c>
      <c r="B553" s="141">
        <f>CEILING(((I553+J553+M553)*$B$4),1000)-1000</f>
        <v>174000</v>
      </c>
      <c r="C553" s="35">
        <v>9650890</v>
      </c>
      <c r="D553" s="152">
        <f t="shared" si="134"/>
        <v>170500</v>
      </c>
      <c r="E553" s="41" t="s">
        <v>427</v>
      </c>
      <c r="F553" s="42" t="s">
        <v>134</v>
      </c>
      <c r="G553" s="61">
        <v>32</v>
      </c>
      <c r="H553" s="81">
        <v>0.24</v>
      </c>
      <c r="I553" s="65">
        <v>6520</v>
      </c>
      <c r="J553" s="73">
        <f t="shared" si="141"/>
        <v>0</v>
      </c>
      <c r="K553" s="76">
        <f t="shared" si="142"/>
        <v>0</v>
      </c>
      <c r="L553" s="77">
        <f t="shared" si="143"/>
        <v>0</v>
      </c>
      <c r="M553" s="78">
        <f t="shared" si="144"/>
        <v>57.6</v>
      </c>
      <c r="N553" s="52">
        <f t="shared" si="135"/>
        <v>137852</v>
      </c>
      <c r="O553" s="86">
        <f t="shared" si="138"/>
        <v>36148</v>
      </c>
      <c r="P553" s="87">
        <f t="shared" si="139"/>
        <v>0.20774712643678162</v>
      </c>
      <c r="Q553" s="46"/>
    </row>
    <row r="554" spans="1:17" ht="12.95" customHeight="1" x14ac:dyDescent="0.2">
      <c r="A554" s="140">
        <f t="shared" si="137"/>
        <v>0.1</v>
      </c>
      <c r="B554" s="141">
        <f>CEILING(((I554+J554+M554)*$B$4),1000)-2000</f>
        <v>180000</v>
      </c>
      <c r="C554" s="35">
        <v>9650892</v>
      </c>
      <c r="D554" s="152">
        <f t="shared" si="134"/>
        <v>176300</v>
      </c>
      <c r="E554" s="41" t="s">
        <v>440</v>
      </c>
      <c r="F554" s="42" t="s">
        <v>442</v>
      </c>
      <c r="G554" s="61">
        <v>32</v>
      </c>
      <c r="H554" s="81">
        <v>0.24</v>
      </c>
      <c r="I554" s="65">
        <v>6800</v>
      </c>
      <c r="J554" s="73">
        <f t="shared" si="141"/>
        <v>0</v>
      </c>
      <c r="K554" s="76">
        <f t="shared" si="142"/>
        <v>0</v>
      </c>
      <c r="L554" s="77">
        <f t="shared" si="143"/>
        <v>0</v>
      </c>
      <c r="M554" s="78">
        <f t="shared" si="144"/>
        <v>59</v>
      </c>
      <c r="N554" s="52">
        <f t="shared" si="135"/>
        <v>143743</v>
      </c>
      <c r="O554" s="86">
        <f t="shared" si="138"/>
        <v>36257</v>
      </c>
      <c r="P554" s="87">
        <f t="shared" si="139"/>
        <v>0.20142777777777779</v>
      </c>
      <c r="Q554" s="46"/>
    </row>
    <row r="555" spans="1:17" ht="12.95" customHeight="1" thickBot="1" x14ac:dyDescent="0.25">
      <c r="A555" s="140">
        <f t="shared" si="137"/>
        <v>0.1</v>
      </c>
      <c r="B555" s="144">
        <f>CEILING(((I555+J555+M555)*$B$4),1000)-2000</f>
        <v>180000</v>
      </c>
      <c r="C555" s="112">
        <v>9650893</v>
      </c>
      <c r="D555" s="155">
        <f t="shared" si="134"/>
        <v>176300</v>
      </c>
      <c r="E555" s="113" t="s">
        <v>616</v>
      </c>
      <c r="F555" s="114" t="s">
        <v>617</v>
      </c>
      <c r="G555" s="61">
        <v>32</v>
      </c>
      <c r="H555" s="81">
        <v>0.24</v>
      </c>
      <c r="I555" s="65">
        <v>6800</v>
      </c>
      <c r="J555" s="73">
        <f t="shared" si="141"/>
        <v>0</v>
      </c>
      <c r="K555" s="76">
        <f t="shared" si="142"/>
        <v>0</v>
      </c>
      <c r="L555" s="77">
        <f t="shared" si="143"/>
        <v>0</v>
      </c>
      <c r="M555" s="78">
        <f t="shared" si="144"/>
        <v>59</v>
      </c>
      <c r="N555" s="52">
        <f t="shared" si="135"/>
        <v>143743</v>
      </c>
      <c r="O555" s="86">
        <f t="shared" si="138"/>
        <v>36257</v>
      </c>
      <c r="P555" s="87">
        <f t="shared" si="139"/>
        <v>0.20142777777777779</v>
      </c>
      <c r="Q555" s="46"/>
    </row>
    <row r="556" spans="1:17" ht="12.95" customHeight="1" thickBot="1" x14ac:dyDescent="0.25">
      <c r="A556" s="140">
        <f t="shared" si="137"/>
        <v>0.1</v>
      </c>
      <c r="B556" s="148">
        <f t="shared" si="145"/>
        <v>59900</v>
      </c>
      <c r="C556" s="128">
        <v>9655825</v>
      </c>
      <c r="D556" s="162">
        <f t="shared" si="134"/>
        <v>58700</v>
      </c>
      <c r="E556" s="129" t="s">
        <v>428</v>
      </c>
      <c r="F556" s="130" t="s">
        <v>135</v>
      </c>
      <c r="G556" s="61">
        <v>32</v>
      </c>
      <c r="H556" s="81">
        <v>0.24</v>
      </c>
      <c r="I556" s="65">
        <v>2215</v>
      </c>
      <c r="J556" s="73">
        <f t="shared" si="141"/>
        <v>25</v>
      </c>
      <c r="K556" s="76">
        <f t="shared" si="142"/>
        <v>25</v>
      </c>
      <c r="L556" s="77">
        <f t="shared" si="143"/>
        <v>25</v>
      </c>
      <c r="M556" s="78">
        <f t="shared" si="144"/>
        <v>22.15</v>
      </c>
      <c r="N556" s="52">
        <f t="shared" si="135"/>
        <v>47591</v>
      </c>
      <c r="O556" s="86">
        <f t="shared" si="138"/>
        <v>12309</v>
      </c>
      <c r="P556" s="87">
        <f t="shared" si="139"/>
        <v>0.20549248747913187</v>
      </c>
      <c r="Q556" s="46"/>
    </row>
    <row r="557" spans="1:17" ht="12.95" customHeight="1" x14ac:dyDescent="0.2">
      <c r="A557" s="140">
        <f t="shared" si="137"/>
        <v>0.1</v>
      </c>
      <c r="B557" s="143">
        <f>CEILING(((I557+J557+M557)*$B$4),1000)-1000</f>
        <v>73000</v>
      </c>
      <c r="C557" s="109">
        <v>9660003</v>
      </c>
      <c r="D557" s="154">
        <f t="shared" si="134"/>
        <v>71500</v>
      </c>
      <c r="E557" s="110" t="s">
        <v>358</v>
      </c>
      <c r="F557" s="119" t="s">
        <v>149</v>
      </c>
      <c r="G557" s="61">
        <v>33</v>
      </c>
      <c r="H557" s="81">
        <v>0.19</v>
      </c>
      <c r="I557" s="65">
        <v>2720</v>
      </c>
      <c r="J557" s="73">
        <f t="shared" si="141"/>
        <v>25</v>
      </c>
      <c r="K557" s="76">
        <f t="shared" si="142"/>
        <v>25</v>
      </c>
      <c r="L557" s="77">
        <f t="shared" si="143"/>
        <v>25</v>
      </c>
      <c r="M557" s="78">
        <f t="shared" si="144"/>
        <v>27.2</v>
      </c>
      <c r="N557" s="52">
        <f t="shared" si="135"/>
        <v>62024</v>
      </c>
      <c r="O557" s="86">
        <f t="shared" si="138"/>
        <v>10976</v>
      </c>
      <c r="P557" s="87">
        <f t="shared" si="139"/>
        <v>0.15035616438356164</v>
      </c>
      <c r="Q557" s="46"/>
    </row>
    <row r="558" spans="1:17" ht="12.95" customHeight="1" x14ac:dyDescent="0.2">
      <c r="A558" s="140">
        <f t="shared" si="137"/>
        <v>0.1</v>
      </c>
      <c r="B558" s="141">
        <f>CEILING(((I558+J558+M558)*$B$4),1000)-1000</f>
        <v>98000</v>
      </c>
      <c r="C558" s="35">
        <v>9661006</v>
      </c>
      <c r="D558" s="152">
        <f t="shared" si="134"/>
        <v>96000</v>
      </c>
      <c r="E558" s="41" t="s">
        <v>359</v>
      </c>
      <c r="F558" s="54" t="s">
        <v>151</v>
      </c>
      <c r="G558" s="61">
        <v>33</v>
      </c>
      <c r="H558" s="81">
        <v>0.19</v>
      </c>
      <c r="I558" s="65">
        <v>3650</v>
      </c>
      <c r="J558" s="73">
        <f t="shared" si="141"/>
        <v>25</v>
      </c>
      <c r="K558" s="76">
        <f t="shared" si="142"/>
        <v>25</v>
      </c>
      <c r="L558" s="77">
        <f t="shared" si="143"/>
        <v>25</v>
      </c>
      <c r="M558" s="78">
        <f t="shared" si="144"/>
        <v>36.5</v>
      </c>
      <c r="N558" s="52">
        <f t="shared" si="135"/>
        <v>82995</v>
      </c>
      <c r="O558" s="86">
        <f t="shared" si="138"/>
        <v>15005</v>
      </c>
      <c r="P558" s="87">
        <f t="shared" si="139"/>
        <v>0.15311224489795919</v>
      </c>
      <c r="Q558" s="46"/>
    </row>
    <row r="559" spans="1:17" ht="12.95" customHeight="1" x14ac:dyDescent="0.2">
      <c r="A559" s="140">
        <f t="shared" si="137"/>
        <v>0.1</v>
      </c>
      <c r="B559" s="141">
        <f t="shared" ref="B559:B577" si="146">CEILING(((I559+J559+M559)*$B$4),1000)-1000</f>
        <v>124000</v>
      </c>
      <c r="C559" s="35">
        <v>9661012</v>
      </c>
      <c r="D559" s="152">
        <f t="shared" si="134"/>
        <v>121500</v>
      </c>
      <c r="E559" s="41" t="s">
        <v>360</v>
      </c>
      <c r="F559" s="54" t="s">
        <v>152</v>
      </c>
      <c r="G559" s="61">
        <v>33</v>
      </c>
      <c r="H559" s="81">
        <v>0.19</v>
      </c>
      <c r="I559" s="65">
        <v>4645</v>
      </c>
      <c r="J559" s="73">
        <f t="shared" si="141"/>
        <v>0</v>
      </c>
      <c r="K559" s="76">
        <f t="shared" si="142"/>
        <v>0</v>
      </c>
      <c r="L559" s="77">
        <f t="shared" si="143"/>
        <v>0</v>
      </c>
      <c r="M559" s="78">
        <f t="shared" si="144"/>
        <v>48.225000000000001</v>
      </c>
      <c r="N559" s="52">
        <f t="shared" si="135"/>
        <v>104794</v>
      </c>
      <c r="O559" s="86">
        <f t="shared" si="138"/>
        <v>19206</v>
      </c>
      <c r="P559" s="87">
        <f t="shared" si="139"/>
        <v>0.15488709677419354</v>
      </c>
      <c r="Q559" s="46"/>
    </row>
    <row r="560" spans="1:17" ht="12.95" customHeight="1" x14ac:dyDescent="0.2">
      <c r="A560" s="140">
        <f t="shared" si="137"/>
        <v>0.1</v>
      </c>
      <c r="B560" s="141">
        <f t="shared" si="146"/>
        <v>134000</v>
      </c>
      <c r="C560" s="35">
        <v>9661017</v>
      </c>
      <c r="D560" s="152">
        <f t="shared" si="134"/>
        <v>131300</v>
      </c>
      <c r="E560" s="41" t="s">
        <v>362</v>
      </c>
      <c r="F560" s="54" t="s">
        <v>154</v>
      </c>
      <c r="G560" s="61">
        <v>33</v>
      </c>
      <c r="H560" s="81">
        <v>0.19</v>
      </c>
      <c r="I560" s="65">
        <v>5030</v>
      </c>
      <c r="J560" s="73">
        <f t="shared" si="141"/>
        <v>0</v>
      </c>
      <c r="K560" s="76">
        <f t="shared" si="142"/>
        <v>0</v>
      </c>
      <c r="L560" s="77">
        <f t="shared" si="143"/>
        <v>0</v>
      </c>
      <c r="M560" s="78">
        <f t="shared" si="144"/>
        <v>50.15</v>
      </c>
      <c r="N560" s="52">
        <f t="shared" si="135"/>
        <v>113423</v>
      </c>
      <c r="O560" s="86">
        <f t="shared" si="138"/>
        <v>20577</v>
      </c>
      <c r="P560" s="87">
        <f t="shared" si="139"/>
        <v>0.15355970149253731</v>
      </c>
      <c r="Q560" s="46"/>
    </row>
    <row r="561" spans="1:17" ht="12.95" customHeight="1" x14ac:dyDescent="0.2">
      <c r="A561" s="140">
        <f t="shared" si="137"/>
        <v>0.1</v>
      </c>
      <c r="B561" s="141">
        <f t="shared" si="146"/>
        <v>140000</v>
      </c>
      <c r="C561" s="35">
        <v>9663012</v>
      </c>
      <c r="D561" s="152">
        <f t="shared" si="134"/>
        <v>137100</v>
      </c>
      <c r="E561" s="41" t="s">
        <v>361</v>
      </c>
      <c r="F561" s="54" t="s">
        <v>153</v>
      </c>
      <c r="G561" s="61">
        <v>33</v>
      </c>
      <c r="H561" s="81">
        <v>0.19</v>
      </c>
      <c r="I561" s="65">
        <v>5245</v>
      </c>
      <c r="J561" s="73">
        <f t="shared" si="141"/>
        <v>0</v>
      </c>
      <c r="K561" s="76">
        <f t="shared" si="142"/>
        <v>0</v>
      </c>
      <c r="L561" s="77">
        <f t="shared" si="143"/>
        <v>0</v>
      </c>
      <c r="M561" s="78">
        <f t="shared" si="144"/>
        <v>51.225000000000001</v>
      </c>
      <c r="N561" s="52">
        <f t="shared" si="135"/>
        <v>118242</v>
      </c>
      <c r="O561" s="86">
        <f t="shared" si="138"/>
        <v>21758</v>
      </c>
      <c r="P561" s="87">
        <f t="shared" si="139"/>
        <v>0.15541428571428573</v>
      </c>
      <c r="Q561" s="46"/>
    </row>
    <row r="562" spans="1:17" ht="12.95" customHeight="1" x14ac:dyDescent="0.2">
      <c r="A562" s="140">
        <f t="shared" si="137"/>
        <v>0.1</v>
      </c>
      <c r="B562" s="141">
        <f t="shared" si="146"/>
        <v>148000</v>
      </c>
      <c r="C562" s="35">
        <v>9663017</v>
      </c>
      <c r="D562" s="152">
        <f t="shared" si="134"/>
        <v>145000</v>
      </c>
      <c r="E562" s="41" t="s">
        <v>363</v>
      </c>
      <c r="F562" s="54" t="s">
        <v>155</v>
      </c>
      <c r="G562" s="61">
        <v>33</v>
      </c>
      <c r="H562" s="81">
        <v>0.19</v>
      </c>
      <c r="I562" s="65">
        <v>5560</v>
      </c>
      <c r="J562" s="73">
        <f t="shared" si="141"/>
        <v>0</v>
      </c>
      <c r="K562" s="76">
        <f t="shared" si="142"/>
        <v>0</v>
      </c>
      <c r="L562" s="77">
        <f t="shared" si="143"/>
        <v>0</v>
      </c>
      <c r="M562" s="78">
        <f t="shared" si="144"/>
        <v>52.8</v>
      </c>
      <c r="N562" s="52">
        <f t="shared" si="135"/>
        <v>125301</v>
      </c>
      <c r="O562" s="86">
        <f t="shared" si="138"/>
        <v>22699</v>
      </c>
      <c r="P562" s="87">
        <f t="shared" si="139"/>
        <v>0.15337162162162163</v>
      </c>
      <c r="Q562" s="46"/>
    </row>
    <row r="563" spans="1:17" ht="12.95" customHeight="1" x14ac:dyDescent="0.2">
      <c r="A563" s="140">
        <f t="shared" si="137"/>
        <v>0.1</v>
      </c>
      <c r="B563" s="141">
        <f t="shared" si="146"/>
        <v>199000</v>
      </c>
      <c r="C563" s="35">
        <v>9663025</v>
      </c>
      <c r="D563" s="152">
        <f t="shared" si="134"/>
        <v>195000</v>
      </c>
      <c r="E563" s="41" t="s">
        <v>364</v>
      </c>
      <c r="F563" s="54" t="s">
        <v>156</v>
      </c>
      <c r="G563" s="61">
        <v>33</v>
      </c>
      <c r="H563" s="81">
        <v>0.19</v>
      </c>
      <c r="I563" s="65">
        <v>7450</v>
      </c>
      <c r="J563" s="73">
        <f t="shared" si="141"/>
        <v>0</v>
      </c>
      <c r="K563" s="76">
        <f t="shared" si="142"/>
        <v>0</v>
      </c>
      <c r="L563" s="77">
        <f t="shared" si="143"/>
        <v>0</v>
      </c>
      <c r="M563" s="78">
        <f t="shared" si="144"/>
        <v>62.25</v>
      </c>
      <c r="N563" s="52">
        <f t="shared" si="135"/>
        <v>167661</v>
      </c>
      <c r="O563" s="86">
        <f t="shared" si="138"/>
        <v>31339</v>
      </c>
      <c r="P563" s="87">
        <f t="shared" si="139"/>
        <v>0.1574824120603015</v>
      </c>
      <c r="Q563" s="46"/>
    </row>
    <row r="564" spans="1:17" ht="12.95" customHeight="1" x14ac:dyDescent="0.2">
      <c r="A564" s="140">
        <f t="shared" si="137"/>
        <v>0.1</v>
      </c>
      <c r="B564" s="141">
        <f t="shared" si="146"/>
        <v>218000</v>
      </c>
      <c r="C564" s="35">
        <v>9663040</v>
      </c>
      <c r="D564" s="152">
        <f t="shared" si="134"/>
        <v>213600</v>
      </c>
      <c r="E564" s="41" t="s">
        <v>366</v>
      </c>
      <c r="F564" s="54" t="s">
        <v>158</v>
      </c>
      <c r="G564" s="61">
        <v>33</v>
      </c>
      <c r="H564" s="81">
        <v>0.19</v>
      </c>
      <c r="I564" s="65">
        <v>8175</v>
      </c>
      <c r="J564" s="73">
        <f t="shared" si="141"/>
        <v>0</v>
      </c>
      <c r="K564" s="76">
        <f t="shared" si="142"/>
        <v>0</v>
      </c>
      <c r="L564" s="77">
        <f t="shared" si="143"/>
        <v>0</v>
      </c>
      <c r="M564" s="78">
        <f t="shared" si="144"/>
        <v>65.875</v>
      </c>
      <c r="N564" s="52">
        <f t="shared" si="135"/>
        <v>183910</v>
      </c>
      <c r="O564" s="86">
        <f t="shared" si="138"/>
        <v>34090</v>
      </c>
      <c r="P564" s="87">
        <f t="shared" si="139"/>
        <v>0.15637614678899084</v>
      </c>
      <c r="Q564" s="46"/>
    </row>
    <row r="565" spans="1:17" ht="12.95" customHeight="1" x14ac:dyDescent="0.2">
      <c r="A565" s="140">
        <f t="shared" si="137"/>
        <v>0.1</v>
      </c>
      <c r="B565" s="141">
        <f t="shared" si="146"/>
        <v>224000</v>
      </c>
      <c r="C565" s="35">
        <v>9666025</v>
      </c>
      <c r="D565" s="152">
        <f t="shared" si="134"/>
        <v>219500</v>
      </c>
      <c r="E565" s="41" t="s">
        <v>365</v>
      </c>
      <c r="F565" s="54" t="s">
        <v>157</v>
      </c>
      <c r="G565" s="61">
        <v>33</v>
      </c>
      <c r="H565" s="81">
        <v>0.19</v>
      </c>
      <c r="I565" s="65">
        <v>8420</v>
      </c>
      <c r="J565" s="73">
        <f t="shared" si="141"/>
        <v>0</v>
      </c>
      <c r="K565" s="76">
        <f t="shared" si="142"/>
        <v>0</v>
      </c>
      <c r="L565" s="77">
        <f t="shared" si="143"/>
        <v>0</v>
      </c>
      <c r="M565" s="78">
        <f t="shared" si="144"/>
        <v>67.099999999999994</v>
      </c>
      <c r="N565" s="52">
        <f t="shared" si="135"/>
        <v>189401</v>
      </c>
      <c r="O565" s="86">
        <f t="shared" si="138"/>
        <v>34599</v>
      </c>
      <c r="P565" s="87">
        <f t="shared" si="139"/>
        <v>0.15445982142857143</v>
      </c>
      <c r="Q565" s="46"/>
    </row>
    <row r="566" spans="1:17" ht="12.95" customHeight="1" x14ac:dyDescent="0.2">
      <c r="A566" s="140">
        <f t="shared" si="137"/>
        <v>0.1</v>
      </c>
      <c r="B566" s="141">
        <f t="shared" si="146"/>
        <v>245000</v>
      </c>
      <c r="C566" s="35">
        <v>9666040</v>
      </c>
      <c r="D566" s="152">
        <f t="shared" si="134"/>
        <v>240000</v>
      </c>
      <c r="E566" s="41" t="s">
        <v>367</v>
      </c>
      <c r="F566" s="54" t="s">
        <v>159</v>
      </c>
      <c r="G566" s="61">
        <v>33</v>
      </c>
      <c r="H566" s="81">
        <v>0.19</v>
      </c>
      <c r="I566" s="65">
        <v>9190</v>
      </c>
      <c r="J566" s="73">
        <f t="shared" si="141"/>
        <v>0</v>
      </c>
      <c r="K566" s="76">
        <f t="shared" si="142"/>
        <v>0</v>
      </c>
      <c r="L566" s="77">
        <f t="shared" si="143"/>
        <v>0</v>
      </c>
      <c r="M566" s="78">
        <f t="shared" si="144"/>
        <v>70.95</v>
      </c>
      <c r="N566" s="52">
        <f t="shared" si="135"/>
        <v>206659</v>
      </c>
      <c r="O566" s="86">
        <f t="shared" si="138"/>
        <v>38341</v>
      </c>
      <c r="P566" s="87">
        <f t="shared" si="139"/>
        <v>0.1564938775510204</v>
      </c>
      <c r="Q566" s="46"/>
    </row>
    <row r="567" spans="1:17" ht="12.95" customHeight="1" x14ac:dyDescent="0.2">
      <c r="A567" s="140">
        <f t="shared" si="137"/>
        <v>0.1</v>
      </c>
      <c r="B567" s="141">
        <f t="shared" si="146"/>
        <v>338000</v>
      </c>
      <c r="C567" s="35">
        <v>9666070</v>
      </c>
      <c r="D567" s="152">
        <f t="shared" si="134"/>
        <v>331200</v>
      </c>
      <c r="E567" s="41" t="s">
        <v>368</v>
      </c>
      <c r="F567" s="54" t="s">
        <v>160</v>
      </c>
      <c r="G567" s="61">
        <v>33</v>
      </c>
      <c r="H567" s="81">
        <v>0.19</v>
      </c>
      <c r="I567" s="65">
        <v>12700</v>
      </c>
      <c r="J567" s="73">
        <f t="shared" si="141"/>
        <v>0</v>
      </c>
      <c r="K567" s="76">
        <f t="shared" si="142"/>
        <v>0</v>
      </c>
      <c r="L567" s="77">
        <f t="shared" si="143"/>
        <v>0</v>
      </c>
      <c r="M567" s="78">
        <f t="shared" si="144"/>
        <v>88.5</v>
      </c>
      <c r="N567" s="52">
        <f t="shared" si="135"/>
        <v>285327</v>
      </c>
      <c r="O567" s="86">
        <f t="shared" si="138"/>
        <v>52673</v>
      </c>
      <c r="P567" s="87">
        <f t="shared" si="139"/>
        <v>0.15583727810650888</v>
      </c>
      <c r="Q567" s="46"/>
    </row>
    <row r="568" spans="1:17" ht="12.95" customHeight="1" x14ac:dyDescent="0.2">
      <c r="A568" s="140">
        <f t="shared" si="137"/>
        <v>0.1</v>
      </c>
      <c r="B568" s="141">
        <f t="shared" si="146"/>
        <v>400000</v>
      </c>
      <c r="C568" s="35">
        <v>9666110</v>
      </c>
      <c r="D568" s="152">
        <f t="shared" si="134"/>
        <v>391900</v>
      </c>
      <c r="E568" s="41" t="s">
        <v>369</v>
      </c>
      <c r="F568" s="54" t="s">
        <v>161</v>
      </c>
      <c r="G568" s="61">
        <v>33</v>
      </c>
      <c r="H568" s="81">
        <v>0.19</v>
      </c>
      <c r="I568" s="65">
        <v>15000</v>
      </c>
      <c r="J568" s="73">
        <f t="shared" si="141"/>
        <v>0</v>
      </c>
      <c r="K568" s="76">
        <f t="shared" si="142"/>
        <v>0</v>
      </c>
      <c r="L568" s="77">
        <f t="shared" si="143"/>
        <v>0</v>
      </c>
      <c r="M568" s="78">
        <f t="shared" si="144"/>
        <v>100</v>
      </c>
      <c r="N568" s="52">
        <f t="shared" si="135"/>
        <v>336875</v>
      </c>
      <c r="O568" s="86">
        <f t="shared" si="138"/>
        <v>63125</v>
      </c>
      <c r="P568" s="87">
        <f t="shared" si="139"/>
        <v>0.15781249999999999</v>
      </c>
      <c r="Q568" s="46"/>
    </row>
    <row r="569" spans="1:17" ht="12.95" customHeight="1" x14ac:dyDescent="0.2">
      <c r="A569" s="140">
        <f t="shared" si="137"/>
        <v>0.1</v>
      </c>
      <c r="B569" s="141">
        <f>CEILING(((I569+J569+M569)*$B$4),1000)-2000</f>
        <v>580000</v>
      </c>
      <c r="C569" s="35">
        <v>9666200</v>
      </c>
      <c r="D569" s="152">
        <f t="shared" si="134"/>
        <v>568300</v>
      </c>
      <c r="E569" s="41" t="s">
        <v>231</v>
      </c>
      <c r="F569" s="42" t="s">
        <v>232</v>
      </c>
      <c r="G569" s="61">
        <v>33</v>
      </c>
      <c r="H569" s="81">
        <v>0.19</v>
      </c>
      <c r="I569" s="65">
        <v>21800</v>
      </c>
      <c r="J569" s="73">
        <f t="shared" si="141"/>
        <v>0</v>
      </c>
      <c r="K569" s="76">
        <f t="shared" si="142"/>
        <v>0</v>
      </c>
      <c r="L569" s="77">
        <f t="shared" si="143"/>
        <v>0</v>
      </c>
      <c r="M569" s="78">
        <f t="shared" si="144"/>
        <v>134</v>
      </c>
      <c r="N569" s="52">
        <f t="shared" si="135"/>
        <v>489280</v>
      </c>
      <c r="O569" s="86">
        <f t="shared" si="138"/>
        <v>90720</v>
      </c>
      <c r="P569" s="87">
        <f t="shared" si="139"/>
        <v>0.15641379310344827</v>
      </c>
      <c r="Q569" s="46"/>
    </row>
    <row r="570" spans="1:17" ht="12.95" customHeight="1" x14ac:dyDescent="0.2">
      <c r="A570" s="140">
        <f t="shared" si="137"/>
        <v>0.1</v>
      </c>
      <c r="B570" s="141">
        <f t="shared" si="146"/>
        <v>160000</v>
      </c>
      <c r="C570" s="35">
        <v>9671017</v>
      </c>
      <c r="D570" s="152">
        <f t="shared" si="134"/>
        <v>156700</v>
      </c>
      <c r="E570" s="41" t="s">
        <v>370</v>
      </c>
      <c r="F570" s="42" t="s">
        <v>371</v>
      </c>
      <c r="G570" s="61">
        <v>33</v>
      </c>
      <c r="H570" s="81">
        <v>0.19</v>
      </c>
      <c r="I570" s="65">
        <v>6010</v>
      </c>
      <c r="J570" s="73">
        <f t="shared" si="141"/>
        <v>0</v>
      </c>
      <c r="K570" s="76">
        <f t="shared" si="142"/>
        <v>0</v>
      </c>
      <c r="L570" s="77">
        <f t="shared" si="143"/>
        <v>0</v>
      </c>
      <c r="M570" s="78">
        <f t="shared" si="144"/>
        <v>55.05</v>
      </c>
      <c r="N570" s="52">
        <f t="shared" si="135"/>
        <v>135387</v>
      </c>
      <c r="O570" s="86">
        <f t="shared" si="138"/>
        <v>24613</v>
      </c>
      <c r="P570" s="87">
        <f t="shared" si="139"/>
        <v>0.15383125</v>
      </c>
      <c r="Q570" s="46"/>
    </row>
    <row r="571" spans="1:17" ht="12.95" customHeight="1" x14ac:dyDescent="0.2">
      <c r="A571" s="140">
        <f t="shared" si="137"/>
        <v>0.1</v>
      </c>
      <c r="B571" s="141">
        <f>CEILING(((I571+J571+M571)*$B$4),1000)-2000</f>
        <v>170000</v>
      </c>
      <c r="C571" s="35">
        <v>9673017</v>
      </c>
      <c r="D571" s="152">
        <f t="shared" si="134"/>
        <v>166500</v>
      </c>
      <c r="E571" s="41" t="s">
        <v>372</v>
      </c>
      <c r="F571" s="42" t="s">
        <v>373</v>
      </c>
      <c r="G571" s="61">
        <v>33</v>
      </c>
      <c r="H571" s="81">
        <v>0.19</v>
      </c>
      <c r="I571" s="65">
        <v>6420</v>
      </c>
      <c r="J571" s="73">
        <f t="shared" si="141"/>
        <v>0</v>
      </c>
      <c r="K571" s="76">
        <f t="shared" si="142"/>
        <v>0</v>
      </c>
      <c r="L571" s="77">
        <f t="shared" si="143"/>
        <v>0</v>
      </c>
      <c r="M571" s="78">
        <f t="shared" si="144"/>
        <v>57.1</v>
      </c>
      <c r="N571" s="52">
        <f t="shared" si="135"/>
        <v>144576</v>
      </c>
      <c r="O571" s="86">
        <f t="shared" si="138"/>
        <v>25424</v>
      </c>
      <c r="P571" s="87">
        <f t="shared" si="139"/>
        <v>0.14955294117647058</v>
      </c>
      <c r="Q571" s="46"/>
    </row>
    <row r="572" spans="1:17" ht="12.95" customHeight="1" x14ac:dyDescent="0.2">
      <c r="A572" s="140">
        <f t="shared" si="137"/>
        <v>0.1</v>
      </c>
      <c r="B572" s="141">
        <f t="shared" si="146"/>
        <v>215000</v>
      </c>
      <c r="C572" s="35">
        <v>9673025</v>
      </c>
      <c r="D572" s="152">
        <f t="shared" si="134"/>
        <v>210600</v>
      </c>
      <c r="E572" s="41" t="s">
        <v>374</v>
      </c>
      <c r="F572" s="42" t="s">
        <v>375</v>
      </c>
      <c r="G572" s="61">
        <v>33</v>
      </c>
      <c r="H572" s="81">
        <v>0.19</v>
      </c>
      <c r="I572" s="65">
        <v>8070</v>
      </c>
      <c r="J572" s="73">
        <f t="shared" si="141"/>
        <v>0</v>
      </c>
      <c r="K572" s="76">
        <f t="shared" si="142"/>
        <v>0</v>
      </c>
      <c r="L572" s="77">
        <f t="shared" si="143"/>
        <v>0</v>
      </c>
      <c r="M572" s="78">
        <f t="shared" si="144"/>
        <v>65.349999999999994</v>
      </c>
      <c r="N572" s="52">
        <f t="shared" si="135"/>
        <v>181557</v>
      </c>
      <c r="O572" s="86">
        <f t="shared" si="138"/>
        <v>33443</v>
      </c>
      <c r="P572" s="87">
        <f t="shared" si="139"/>
        <v>0.15554883720930232</v>
      </c>
      <c r="Q572" s="46"/>
    </row>
    <row r="573" spans="1:17" ht="12.95" customHeight="1" x14ac:dyDescent="0.2">
      <c r="A573" s="140">
        <f t="shared" si="137"/>
        <v>0.1</v>
      </c>
      <c r="B573" s="141">
        <f t="shared" si="146"/>
        <v>245000</v>
      </c>
      <c r="C573" s="35">
        <v>9673040</v>
      </c>
      <c r="D573" s="152">
        <f t="shared" si="134"/>
        <v>240000</v>
      </c>
      <c r="E573" s="41" t="s">
        <v>378</v>
      </c>
      <c r="F573" s="42" t="s">
        <v>379</v>
      </c>
      <c r="G573" s="61">
        <v>33</v>
      </c>
      <c r="H573" s="81">
        <v>0.19</v>
      </c>
      <c r="I573" s="65">
        <v>9175</v>
      </c>
      <c r="J573" s="73">
        <f t="shared" si="141"/>
        <v>0</v>
      </c>
      <c r="K573" s="76">
        <f t="shared" si="142"/>
        <v>0</v>
      </c>
      <c r="L573" s="77">
        <f t="shared" si="143"/>
        <v>0</v>
      </c>
      <c r="M573" s="78">
        <f t="shared" si="144"/>
        <v>70.875</v>
      </c>
      <c r="N573" s="52">
        <f t="shared" si="135"/>
        <v>206323</v>
      </c>
      <c r="O573" s="86">
        <f t="shared" si="138"/>
        <v>38677</v>
      </c>
      <c r="P573" s="87">
        <f t="shared" si="139"/>
        <v>0.15786530612244898</v>
      </c>
      <c r="Q573" s="46"/>
    </row>
    <row r="574" spans="1:17" ht="12.95" customHeight="1" x14ac:dyDescent="0.2">
      <c r="A574" s="140">
        <f t="shared" si="137"/>
        <v>0.1</v>
      </c>
      <c r="B574" s="141">
        <f t="shared" si="146"/>
        <v>247000</v>
      </c>
      <c r="C574" s="35">
        <v>9676025</v>
      </c>
      <c r="D574" s="152">
        <f t="shared" si="134"/>
        <v>242000</v>
      </c>
      <c r="E574" s="41" t="s">
        <v>376</v>
      </c>
      <c r="F574" s="42" t="s">
        <v>377</v>
      </c>
      <c r="G574" s="61">
        <v>33</v>
      </c>
      <c r="H574" s="81">
        <v>0.19</v>
      </c>
      <c r="I574" s="65">
        <v>9250</v>
      </c>
      <c r="J574" s="73">
        <f t="shared" si="141"/>
        <v>0</v>
      </c>
      <c r="K574" s="76">
        <f t="shared" si="142"/>
        <v>0</v>
      </c>
      <c r="L574" s="77">
        <f t="shared" si="143"/>
        <v>0</v>
      </c>
      <c r="M574" s="78">
        <f t="shared" si="144"/>
        <v>71.25</v>
      </c>
      <c r="N574" s="52">
        <f t="shared" si="135"/>
        <v>208004</v>
      </c>
      <c r="O574" s="86">
        <f t="shared" si="138"/>
        <v>38996</v>
      </c>
      <c r="P574" s="87">
        <f t="shared" si="139"/>
        <v>0.15787854251012146</v>
      </c>
      <c r="Q574" s="46"/>
    </row>
    <row r="575" spans="1:17" ht="12.95" customHeight="1" x14ac:dyDescent="0.2">
      <c r="A575" s="140">
        <f t="shared" si="137"/>
        <v>0.1</v>
      </c>
      <c r="B575" s="141">
        <f t="shared" si="146"/>
        <v>268000</v>
      </c>
      <c r="C575" s="35">
        <v>9676040</v>
      </c>
      <c r="D575" s="152">
        <f t="shared" si="134"/>
        <v>262600</v>
      </c>
      <c r="E575" s="41" t="s">
        <v>380</v>
      </c>
      <c r="F575" s="42" t="s">
        <v>381</v>
      </c>
      <c r="G575" s="61">
        <v>33</v>
      </c>
      <c r="H575" s="81">
        <v>0.19</v>
      </c>
      <c r="I575" s="65">
        <v>10050</v>
      </c>
      <c r="J575" s="73">
        <f t="shared" si="141"/>
        <v>0</v>
      </c>
      <c r="K575" s="76">
        <f t="shared" si="142"/>
        <v>0</v>
      </c>
      <c r="L575" s="77">
        <f t="shared" si="143"/>
        <v>0</v>
      </c>
      <c r="M575" s="78">
        <f t="shared" si="144"/>
        <v>75.25</v>
      </c>
      <c r="N575" s="52">
        <f t="shared" si="135"/>
        <v>225934</v>
      </c>
      <c r="O575" s="86">
        <f t="shared" si="138"/>
        <v>42066</v>
      </c>
      <c r="P575" s="87">
        <f t="shared" si="139"/>
        <v>0.15696268656716417</v>
      </c>
      <c r="Q575" s="46"/>
    </row>
    <row r="576" spans="1:17" ht="12.95" customHeight="1" x14ac:dyDescent="0.2">
      <c r="A576" s="140">
        <f t="shared" si="137"/>
        <v>0.1</v>
      </c>
      <c r="B576" s="141">
        <f>CEILING(((I576+J576+M576)*$B$4),1000)-2000</f>
        <v>360000</v>
      </c>
      <c r="C576" s="35">
        <v>9676070</v>
      </c>
      <c r="D576" s="152">
        <f t="shared" si="134"/>
        <v>352700</v>
      </c>
      <c r="E576" s="41" t="s">
        <v>382</v>
      </c>
      <c r="F576" s="42" t="s">
        <v>383</v>
      </c>
      <c r="G576" s="61">
        <v>33</v>
      </c>
      <c r="H576" s="81">
        <v>0.19</v>
      </c>
      <c r="I576" s="65">
        <v>13550</v>
      </c>
      <c r="J576" s="73">
        <f t="shared" si="141"/>
        <v>0</v>
      </c>
      <c r="K576" s="76">
        <f t="shared" si="142"/>
        <v>0</v>
      </c>
      <c r="L576" s="77">
        <f t="shared" si="143"/>
        <v>0</v>
      </c>
      <c r="M576" s="78">
        <f t="shared" si="144"/>
        <v>92.75</v>
      </c>
      <c r="N576" s="52">
        <f t="shared" si="135"/>
        <v>304377</v>
      </c>
      <c r="O576" s="86">
        <f t="shared" si="138"/>
        <v>55623</v>
      </c>
      <c r="P576" s="87">
        <f t="shared" si="139"/>
        <v>0.15450833333333333</v>
      </c>
      <c r="Q576" s="46"/>
    </row>
    <row r="577" spans="1:17" ht="12.95" customHeight="1" x14ac:dyDescent="0.2">
      <c r="A577" s="140">
        <f t="shared" si="137"/>
        <v>0.1</v>
      </c>
      <c r="B577" s="141">
        <f t="shared" si="146"/>
        <v>425000</v>
      </c>
      <c r="C577" s="35">
        <v>9676110</v>
      </c>
      <c r="D577" s="152">
        <f t="shared" si="134"/>
        <v>416400</v>
      </c>
      <c r="E577" s="41" t="s">
        <v>384</v>
      </c>
      <c r="F577" s="42" t="s">
        <v>391</v>
      </c>
      <c r="G577" s="61">
        <v>33</v>
      </c>
      <c r="H577" s="81">
        <v>0.19</v>
      </c>
      <c r="I577" s="65">
        <v>15950</v>
      </c>
      <c r="J577" s="73">
        <f t="shared" si="141"/>
        <v>0</v>
      </c>
      <c r="K577" s="76">
        <f t="shared" si="142"/>
        <v>0</v>
      </c>
      <c r="L577" s="77">
        <f t="shared" si="143"/>
        <v>0</v>
      </c>
      <c r="M577" s="78">
        <f t="shared" si="144"/>
        <v>104.75</v>
      </c>
      <c r="N577" s="52">
        <f t="shared" si="135"/>
        <v>358167</v>
      </c>
      <c r="O577" s="86">
        <f t="shared" si="138"/>
        <v>66833</v>
      </c>
      <c r="P577" s="87">
        <f t="shared" si="139"/>
        <v>0.15725411764705882</v>
      </c>
      <c r="Q577" s="46"/>
    </row>
    <row r="578" spans="1:17" ht="12.95" customHeight="1" thickBot="1" x14ac:dyDescent="0.25">
      <c r="A578" s="140">
        <f t="shared" si="137"/>
        <v>0.1</v>
      </c>
      <c r="B578" s="144">
        <f>CEILING(((I578+J578+M578)*$B$4),1000)-1000</f>
        <v>609000</v>
      </c>
      <c r="C578" s="112">
        <v>9676200</v>
      </c>
      <c r="D578" s="155">
        <f t="shared" si="134"/>
        <v>596800</v>
      </c>
      <c r="E578" s="113" t="s">
        <v>233</v>
      </c>
      <c r="F578" s="114" t="s">
        <v>234</v>
      </c>
      <c r="G578" s="61">
        <v>33</v>
      </c>
      <c r="H578" s="81">
        <v>0.19</v>
      </c>
      <c r="I578" s="65">
        <v>22850</v>
      </c>
      <c r="J578" s="73">
        <f t="shared" si="141"/>
        <v>0</v>
      </c>
      <c r="K578" s="76">
        <f t="shared" si="142"/>
        <v>0</v>
      </c>
      <c r="L578" s="77">
        <f t="shared" si="143"/>
        <v>0</v>
      </c>
      <c r="M578" s="78">
        <f t="shared" si="144"/>
        <v>139.25</v>
      </c>
      <c r="N578" s="52">
        <f t="shared" si="135"/>
        <v>512814</v>
      </c>
      <c r="O578" s="86">
        <f t="shared" si="138"/>
        <v>96186</v>
      </c>
      <c r="P578" s="87">
        <f t="shared" si="139"/>
        <v>0.1579408866995074</v>
      </c>
      <c r="Q578" s="46"/>
    </row>
    <row r="579" spans="1:17" ht="12.95" customHeight="1" x14ac:dyDescent="0.2">
      <c r="A579" s="140">
        <f t="shared" si="137"/>
        <v>0.1</v>
      </c>
      <c r="B579" s="145">
        <f t="shared" ref="B579:B589" si="147">CEILING(((I579+J579+M579)*$B$4),100)-100</f>
        <v>29300</v>
      </c>
      <c r="C579" s="106">
        <v>9700140</v>
      </c>
      <c r="D579" s="156">
        <f t="shared" si="134"/>
        <v>28700</v>
      </c>
      <c r="E579" s="116" t="s">
        <v>429</v>
      </c>
      <c r="F579" s="124" t="s">
        <v>23</v>
      </c>
      <c r="G579" s="61">
        <v>33</v>
      </c>
      <c r="H579" s="81">
        <v>0.19</v>
      </c>
      <c r="I579" s="65">
        <v>1075</v>
      </c>
      <c r="J579" s="73">
        <f t="shared" si="141"/>
        <v>20</v>
      </c>
      <c r="K579" s="76">
        <f t="shared" si="142"/>
        <v>20</v>
      </c>
      <c r="L579" s="77">
        <f t="shared" si="143"/>
        <v>25</v>
      </c>
      <c r="M579" s="78">
        <f t="shared" si="144"/>
        <v>10.75</v>
      </c>
      <c r="N579" s="52">
        <f t="shared" si="135"/>
        <v>24792</v>
      </c>
      <c r="O579" s="86">
        <f t="shared" si="138"/>
        <v>4508</v>
      </c>
      <c r="P579" s="87">
        <f t="shared" si="139"/>
        <v>0.1538566552901024</v>
      </c>
      <c r="Q579" s="46"/>
    </row>
    <row r="580" spans="1:17" ht="12.95" customHeight="1" thickBot="1" x14ac:dyDescent="0.25">
      <c r="A580" s="140">
        <f t="shared" si="137"/>
        <v>0.1</v>
      </c>
      <c r="B580" s="142">
        <f t="shared" si="147"/>
        <v>55900</v>
      </c>
      <c r="C580" s="103">
        <v>9700160</v>
      </c>
      <c r="D580" s="153">
        <f t="shared" si="134"/>
        <v>54700</v>
      </c>
      <c r="E580" s="122" t="s">
        <v>430</v>
      </c>
      <c r="F580" s="125" t="s">
        <v>24</v>
      </c>
      <c r="G580" s="61">
        <v>33</v>
      </c>
      <c r="H580" s="81">
        <v>0.19</v>
      </c>
      <c r="I580" s="65">
        <v>2065</v>
      </c>
      <c r="J580" s="73">
        <f t="shared" si="141"/>
        <v>25</v>
      </c>
      <c r="K580" s="76">
        <f t="shared" si="142"/>
        <v>25</v>
      </c>
      <c r="L580" s="77">
        <f t="shared" si="143"/>
        <v>25</v>
      </c>
      <c r="M580" s="78">
        <f t="shared" si="144"/>
        <v>20.65</v>
      </c>
      <c r="N580" s="52">
        <f t="shared" si="135"/>
        <v>47254</v>
      </c>
      <c r="O580" s="86">
        <f t="shared" si="138"/>
        <v>8646</v>
      </c>
      <c r="P580" s="87">
        <f t="shared" si="139"/>
        <v>0.1546690518783542</v>
      </c>
      <c r="Q580" s="46"/>
    </row>
    <row r="581" spans="1:17" ht="12.95" customHeight="1" x14ac:dyDescent="0.2">
      <c r="A581" s="140">
        <f t="shared" si="137"/>
        <v>0.1</v>
      </c>
      <c r="B581" s="143">
        <f t="shared" si="147"/>
        <v>14600</v>
      </c>
      <c r="C581" s="109">
        <v>9790000</v>
      </c>
      <c r="D581" s="154">
        <f t="shared" si="134"/>
        <v>14300</v>
      </c>
      <c r="E581" s="131"/>
      <c r="F581" s="132" t="s">
        <v>94</v>
      </c>
      <c r="G581" s="61">
        <v>31</v>
      </c>
      <c r="H581" s="81">
        <v>0.28000000000000003</v>
      </c>
      <c r="I581" s="65">
        <v>537</v>
      </c>
      <c r="J581" s="73">
        <f t="shared" si="141"/>
        <v>12</v>
      </c>
      <c r="K581" s="76">
        <f t="shared" si="142"/>
        <v>20</v>
      </c>
      <c r="L581" s="77">
        <f t="shared" si="143"/>
        <v>25</v>
      </c>
      <c r="M581" s="78">
        <f t="shared" si="144"/>
        <v>5.37</v>
      </c>
      <c r="N581" s="52">
        <f t="shared" si="135"/>
        <v>11111</v>
      </c>
      <c r="O581" s="86">
        <f t="shared" si="138"/>
        <v>3489</v>
      </c>
      <c r="P581" s="87">
        <f t="shared" si="139"/>
        <v>0.23897260273972604</v>
      </c>
      <c r="Q581" s="46"/>
    </row>
    <row r="582" spans="1:17" ht="12.95" customHeight="1" thickBot="1" x14ac:dyDescent="0.25">
      <c r="A582" s="140">
        <f t="shared" si="137"/>
        <v>0.1</v>
      </c>
      <c r="B582" s="144">
        <f t="shared" si="147"/>
        <v>86200</v>
      </c>
      <c r="C582" s="112">
        <v>9790100</v>
      </c>
      <c r="D582" s="155">
        <f t="shared" si="134"/>
        <v>84400</v>
      </c>
      <c r="E582" s="133"/>
      <c r="F582" s="134" t="s">
        <v>199</v>
      </c>
      <c r="G582" s="61">
        <v>33</v>
      </c>
      <c r="H582" s="81">
        <v>0.19</v>
      </c>
      <c r="I582" s="65">
        <v>3196</v>
      </c>
      <c r="J582" s="73">
        <f t="shared" si="141"/>
        <v>25</v>
      </c>
      <c r="K582" s="76">
        <f t="shared" si="142"/>
        <v>25</v>
      </c>
      <c r="L582" s="77">
        <f t="shared" si="143"/>
        <v>25</v>
      </c>
      <c r="M582" s="78">
        <f t="shared" si="144"/>
        <v>31.96</v>
      </c>
      <c r="N582" s="52">
        <f t="shared" si="135"/>
        <v>72758</v>
      </c>
      <c r="O582" s="86">
        <f t="shared" si="138"/>
        <v>13442</v>
      </c>
      <c r="P582" s="87">
        <f t="shared" si="139"/>
        <v>0.15593967517401391</v>
      </c>
      <c r="Q582" s="46"/>
    </row>
    <row r="583" spans="1:17" ht="12.95" customHeight="1" x14ac:dyDescent="0.2">
      <c r="A583" s="140">
        <f t="shared" si="137"/>
        <v>0.1</v>
      </c>
      <c r="B583" s="145">
        <f t="shared" ref="B583:B587" si="148">CEILING(((I583+J583+M583)*$B$4),1000)-1000</f>
        <v>255000</v>
      </c>
      <c r="C583" s="106">
        <v>9800031</v>
      </c>
      <c r="D583" s="156">
        <f t="shared" si="134"/>
        <v>249800</v>
      </c>
      <c r="E583" s="116" t="s">
        <v>431</v>
      </c>
      <c r="F583" s="124" t="s">
        <v>136</v>
      </c>
      <c r="G583" s="61">
        <v>33</v>
      </c>
      <c r="H583" s="81">
        <v>0.19</v>
      </c>
      <c r="I583" s="65">
        <v>9587</v>
      </c>
      <c r="J583" s="73">
        <f t="shared" si="141"/>
        <v>0</v>
      </c>
      <c r="K583" s="76">
        <f t="shared" si="142"/>
        <v>0</v>
      </c>
      <c r="L583" s="77">
        <f t="shared" si="143"/>
        <v>0</v>
      </c>
      <c r="M583" s="78">
        <f t="shared" si="144"/>
        <v>72.935000000000002</v>
      </c>
      <c r="N583" s="52">
        <f t="shared" si="135"/>
        <v>215557</v>
      </c>
      <c r="O583" s="86">
        <f t="shared" si="138"/>
        <v>39443</v>
      </c>
      <c r="P583" s="87">
        <f t="shared" si="139"/>
        <v>0.15467843137254902</v>
      </c>
      <c r="Q583" s="46"/>
    </row>
    <row r="584" spans="1:17" ht="12.95" customHeight="1" x14ac:dyDescent="0.2">
      <c r="A584" s="140">
        <f t="shared" si="137"/>
        <v>0.1</v>
      </c>
      <c r="B584" s="141">
        <f>CEILING(((I584+J584+M584)*$B$4),1000)-2000</f>
        <v>340000</v>
      </c>
      <c r="C584" s="35">
        <v>9800035</v>
      </c>
      <c r="D584" s="152">
        <f t="shared" si="134"/>
        <v>333100</v>
      </c>
      <c r="E584" s="115" t="s">
        <v>443</v>
      </c>
      <c r="F584" s="42" t="s">
        <v>182</v>
      </c>
      <c r="G584" s="61">
        <v>33</v>
      </c>
      <c r="H584" s="81">
        <v>0.19</v>
      </c>
      <c r="I584" s="65">
        <v>12783</v>
      </c>
      <c r="J584" s="73">
        <f t="shared" si="141"/>
        <v>0</v>
      </c>
      <c r="K584" s="76">
        <f t="shared" si="142"/>
        <v>0</v>
      </c>
      <c r="L584" s="77">
        <f t="shared" si="143"/>
        <v>0</v>
      </c>
      <c r="M584" s="78">
        <f t="shared" si="144"/>
        <v>88.914999999999992</v>
      </c>
      <c r="N584" s="52">
        <f t="shared" si="135"/>
        <v>287187</v>
      </c>
      <c r="O584" s="86">
        <f t="shared" si="138"/>
        <v>52813</v>
      </c>
      <c r="P584" s="87">
        <f t="shared" si="139"/>
        <v>0.15533235294117648</v>
      </c>
      <c r="Q584" s="46"/>
    </row>
    <row r="585" spans="1:17" ht="12.95" customHeight="1" x14ac:dyDescent="0.2">
      <c r="A585" s="140">
        <f t="shared" si="137"/>
        <v>0.1</v>
      </c>
      <c r="B585" s="141">
        <f t="shared" si="148"/>
        <v>280000</v>
      </c>
      <c r="C585" s="35">
        <v>9800062</v>
      </c>
      <c r="D585" s="152">
        <f t="shared" si="134"/>
        <v>274300</v>
      </c>
      <c r="E585" s="115" t="s">
        <v>432</v>
      </c>
      <c r="F585" s="42" t="s">
        <v>137</v>
      </c>
      <c r="G585" s="61">
        <v>33</v>
      </c>
      <c r="H585" s="81">
        <v>0.19</v>
      </c>
      <c r="I585" s="65">
        <v>10492</v>
      </c>
      <c r="J585" s="73">
        <f t="shared" si="141"/>
        <v>0</v>
      </c>
      <c r="K585" s="76">
        <f t="shared" si="142"/>
        <v>0</v>
      </c>
      <c r="L585" s="77">
        <f t="shared" si="143"/>
        <v>0</v>
      </c>
      <c r="M585" s="78">
        <f t="shared" si="144"/>
        <v>77.460000000000008</v>
      </c>
      <c r="N585" s="52">
        <f t="shared" si="135"/>
        <v>235840</v>
      </c>
      <c r="O585" s="86">
        <f t="shared" si="138"/>
        <v>44160</v>
      </c>
      <c r="P585" s="87">
        <f t="shared" si="139"/>
        <v>0.15771428571428572</v>
      </c>
      <c r="Q585" s="46"/>
    </row>
    <row r="586" spans="1:17" ht="12.95" customHeight="1" x14ac:dyDescent="0.2">
      <c r="A586" s="140">
        <f t="shared" si="137"/>
        <v>0.1</v>
      </c>
      <c r="B586" s="141">
        <f t="shared" si="148"/>
        <v>280000</v>
      </c>
      <c r="C586" s="35">
        <v>9800063</v>
      </c>
      <c r="D586" s="152">
        <f t="shared" si="134"/>
        <v>274300</v>
      </c>
      <c r="E586" s="115" t="s">
        <v>452</v>
      </c>
      <c r="F586" s="42" t="s">
        <v>552</v>
      </c>
      <c r="G586" s="61">
        <v>33</v>
      </c>
      <c r="H586" s="81">
        <v>0.19</v>
      </c>
      <c r="I586" s="65">
        <v>10492</v>
      </c>
      <c r="J586" s="73">
        <f t="shared" si="141"/>
        <v>0</v>
      </c>
      <c r="K586" s="76">
        <f t="shared" si="142"/>
        <v>0</v>
      </c>
      <c r="L586" s="77">
        <f t="shared" si="143"/>
        <v>0</v>
      </c>
      <c r="M586" s="78">
        <f t="shared" si="144"/>
        <v>77.460000000000008</v>
      </c>
      <c r="N586" s="52">
        <f t="shared" si="135"/>
        <v>235840</v>
      </c>
      <c r="O586" s="86">
        <f t="shared" si="138"/>
        <v>44160</v>
      </c>
      <c r="P586" s="87">
        <f t="shared" si="139"/>
        <v>0.15771428571428572</v>
      </c>
      <c r="Q586" s="47"/>
    </row>
    <row r="587" spans="1:17" ht="12.95" customHeight="1" x14ac:dyDescent="0.2">
      <c r="A587" s="140">
        <f t="shared" si="137"/>
        <v>0.1</v>
      </c>
      <c r="B587" s="141">
        <f t="shared" si="148"/>
        <v>365000</v>
      </c>
      <c r="C587" s="35">
        <v>9800065</v>
      </c>
      <c r="D587" s="152">
        <f t="shared" si="134"/>
        <v>357600</v>
      </c>
      <c r="E587" s="115" t="s">
        <v>444</v>
      </c>
      <c r="F587" s="42" t="s">
        <v>183</v>
      </c>
      <c r="G587" s="61">
        <v>33</v>
      </c>
      <c r="H587" s="81">
        <v>0.19</v>
      </c>
      <c r="I587" s="65">
        <v>13688</v>
      </c>
      <c r="J587" s="73">
        <f t="shared" si="141"/>
        <v>0</v>
      </c>
      <c r="K587" s="76">
        <f t="shared" si="142"/>
        <v>0</v>
      </c>
      <c r="L587" s="77">
        <f t="shared" si="143"/>
        <v>0</v>
      </c>
      <c r="M587" s="78">
        <f t="shared" si="144"/>
        <v>93.44</v>
      </c>
      <c r="N587" s="52">
        <f t="shared" si="135"/>
        <v>307470</v>
      </c>
      <c r="O587" s="86">
        <f t="shared" si="138"/>
        <v>57530</v>
      </c>
      <c r="P587" s="87">
        <f t="shared" si="139"/>
        <v>0.15761643835616437</v>
      </c>
      <c r="Q587" s="47"/>
    </row>
    <row r="588" spans="1:17" ht="12.95" customHeight="1" thickBot="1" x14ac:dyDescent="0.25">
      <c r="A588" s="140">
        <f t="shared" si="137"/>
        <v>0.1</v>
      </c>
      <c r="B588" s="142">
        <f>CEILING(((I588+J588+M588)*$B$4),1000)-1000</f>
        <v>365000</v>
      </c>
      <c r="C588" s="103">
        <v>9800066</v>
      </c>
      <c r="D588" s="153">
        <f t="shared" ref="D588:D644" si="149">CEILING(IF(B588&lt;10000,B588,B588*0.98),100)-100</f>
        <v>357600</v>
      </c>
      <c r="E588" s="122" t="s">
        <v>450</v>
      </c>
      <c r="F588" s="125" t="s">
        <v>451</v>
      </c>
      <c r="G588" s="61">
        <v>33</v>
      </c>
      <c r="H588" s="81">
        <v>0.19</v>
      </c>
      <c r="I588" s="65">
        <v>13688</v>
      </c>
      <c r="J588" s="73">
        <f t="shared" si="141"/>
        <v>0</v>
      </c>
      <c r="K588" s="76">
        <f t="shared" si="142"/>
        <v>0</v>
      </c>
      <c r="L588" s="77">
        <f t="shared" si="143"/>
        <v>0</v>
      </c>
      <c r="M588" s="78">
        <f t="shared" si="144"/>
        <v>93.44</v>
      </c>
      <c r="N588" s="52">
        <f t="shared" si="135"/>
        <v>307470</v>
      </c>
      <c r="O588" s="86">
        <f t="shared" si="138"/>
        <v>57530</v>
      </c>
      <c r="P588" s="87">
        <f t="shared" si="139"/>
        <v>0.15761643835616437</v>
      </c>
      <c r="Q588" s="47"/>
    </row>
    <row r="589" spans="1:17" ht="12.95" customHeight="1" x14ac:dyDescent="0.2">
      <c r="A589" s="140">
        <f t="shared" si="137"/>
        <v>0.1</v>
      </c>
      <c r="B589" s="143">
        <f t="shared" si="147"/>
        <v>700</v>
      </c>
      <c r="C589" s="109">
        <v>9900110</v>
      </c>
      <c r="D589" s="163">
        <f>B589</f>
        <v>700</v>
      </c>
      <c r="E589" s="131"/>
      <c r="F589" s="135" t="s">
        <v>806</v>
      </c>
      <c r="G589" s="62" t="s">
        <v>717</v>
      </c>
      <c r="H589" s="81">
        <v>0.26</v>
      </c>
      <c r="I589" s="65">
        <v>16</v>
      </c>
      <c r="J589" s="73">
        <f t="shared" si="141"/>
        <v>12</v>
      </c>
      <c r="K589" s="76">
        <f t="shared" si="142"/>
        <v>20</v>
      </c>
      <c r="L589" s="77">
        <f t="shared" si="143"/>
        <v>25</v>
      </c>
      <c r="M589" s="78">
        <f t="shared" si="144"/>
        <v>0.16</v>
      </c>
      <c r="N589" s="52">
        <f t="shared" ref="N589:N648" si="150">CEILING(((I589*(1-H589)+J589+M589)*$N$8),1)-0</f>
        <v>660</v>
      </c>
      <c r="O589" s="86">
        <f t="shared" si="138"/>
        <v>40</v>
      </c>
      <c r="P589" s="87">
        <f t="shared" si="139"/>
        <v>5.7142857142857141E-2</v>
      </c>
      <c r="Q589" s="49"/>
    </row>
    <row r="590" spans="1:17" ht="12.95" customHeight="1" x14ac:dyDescent="0.2">
      <c r="A590" s="140">
        <f t="shared" si="137"/>
        <v>0.1</v>
      </c>
      <c r="B590" s="141">
        <f t="shared" ref="B590:B621" si="151">CEILING(((I590+J590+M590)*$B$4),100)-100</f>
        <v>1200</v>
      </c>
      <c r="C590" s="35">
        <v>9900112</v>
      </c>
      <c r="D590" s="157">
        <f t="shared" ref="D590:D596" si="152">B590</f>
        <v>1200</v>
      </c>
      <c r="E590" s="38"/>
      <c r="F590" s="40" t="s">
        <v>870</v>
      </c>
      <c r="G590" s="62" t="s">
        <v>717</v>
      </c>
      <c r="H590" s="81">
        <v>0.26</v>
      </c>
      <c r="I590" s="65">
        <v>33</v>
      </c>
      <c r="J590" s="73">
        <f t="shared" si="141"/>
        <v>12</v>
      </c>
      <c r="K590" s="76">
        <f t="shared" si="142"/>
        <v>20</v>
      </c>
      <c r="L590" s="77">
        <f t="shared" si="143"/>
        <v>25</v>
      </c>
      <c r="M590" s="78">
        <f t="shared" si="144"/>
        <v>0.33</v>
      </c>
      <c r="N590" s="52">
        <f t="shared" si="150"/>
        <v>1011</v>
      </c>
      <c r="O590" s="86">
        <f t="shared" si="138"/>
        <v>189</v>
      </c>
      <c r="P590" s="87">
        <f t="shared" si="139"/>
        <v>0.1575</v>
      </c>
      <c r="Q590" s="49"/>
    </row>
    <row r="591" spans="1:17" ht="12.95" customHeight="1" x14ac:dyDescent="0.2">
      <c r="A591" s="140">
        <f t="shared" si="137"/>
        <v>0.1</v>
      </c>
      <c r="B591" s="141">
        <f t="shared" si="151"/>
        <v>1400</v>
      </c>
      <c r="C591" s="35">
        <v>9900114</v>
      </c>
      <c r="D591" s="157">
        <f t="shared" si="152"/>
        <v>1400</v>
      </c>
      <c r="E591" s="38"/>
      <c r="F591" s="40" t="s">
        <v>871</v>
      </c>
      <c r="G591" s="62" t="s">
        <v>717</v>
      </c>
      <c r="H591" s="81">
        <v>0.26</v>
      </c>
      <c r="I591" s="65">
        <v>42</v>
      </c>
      <c r="J591" s="73">
        <f t="shared" si="141"/>
        <v>12</v>
      </c>
      <c r="K591" s="76">
        <f t="shared" si="142"/>
        <v>20</v>
      </c>
      <c r="L591" s="77">
        <f t="shared" si="143"/>
        <v>25</v>
      </c>
      <c r="M591" s="78">
        <f t="shared" si="144"/>
        <v>0.42</v>
      </c>
      <c r="N591" s="52">
        <f t="shared" si="150"/>
        <v>1197</v>
      </c>
      <c r="O591" s="86">
        <f t="shared" si="138"/>
        <v>203</v>
      </c>
      <c r="P591" s="87">
        <f t="shared" si="139"/>
        <v>0.14499999999999999</v>
      </c>
      <c r="Q591" s="49"/>
    </row>
    <row r="592" spans="1:17" ht="12.95" customHeight="1" x14ac:dyDescent="0.2">
      <c r="A592" s="140">
        <f t="shared" si="137"/>
        <v>0.1</v>
      </c>
      <c r="B592" s="141">
        <f t="shared" si="151"/>
        <v>4700</v>
      </c>
      <c r="C592" s="35">
        <v>9901305</v>
      </c>
      <c r="D592" s="157">
        <f t="shared" si="152"/>
        <v>4700</v>
      </c>
      <c r="E592" s="38"/>
      <c r="F592" s="40" t="s">
        <v>798</v>
      </c>
      <c r="G592" s="62" t="s">
        <v>689</v>
      </c>
      <c r="H592" s="81">
        <v>0.28000000000000003</v>
      </c>
      <c r="I592" s="65">
        <v>164</v>
      </c>
      <c r="J592" s="73">
        <f t="shared" si="141"/>
        <v>12</v>
      </c>
      <c r="K592" s="76">
        <f t="shared" si="142"/>
        <v>20</v>
      </c>
      <c r="L592" s="77">
        <f t="shared" si="143"/>
        <v>25</v>
      </c>
      <c r="M592" s="78">
        <f t="shared" si="144"/>
        <v>1.64</v>
      </c>
      <c r="N592" s="52">
        <f t="shared" si="150"/>
        <v>3623</v>
      </c>
      <c r="O592" s="86">
        <f t="shared" si="138"/>
        <v>1077</v>
      </c>
      <c r="P592" s="87">
        <f t="shared" si="139"/>
        <v>0.22914893617021276</v>
      </c>
      <c r="Q592" s="49"/>
    </row>
    <row r="593" spans="1:17" ht="12.95" customHeight="1" x14ac:dyDescent="0.2">
      <c r="A593" s="140">
        <f t="shared" si="137"/>
        <v>0.1</v>
      </c>
      <c r="B593" s="141">
        <f t="shared" si="151"/>
        <v>5700</v>
      </c>
      <c r="C593" s="35">
        <v>9901309</v>
      </c>
      <c r="D593" s="157">
        <f t="shared" si="152"/>
        <v>5700</v>
      </c>
      <c r="E593" s="38"/>
      <c r="F593" s="40" t="s">
        <v>799</v>
      </c>
      <c r="G593" s="62" t="s">
        <v>689</v>
      </c>
      <c r="H593" s="81">
        <v>0.28000000000000003</v>
      </c>
      <c r="I593" s="65">
        <v>204</v>
      </c>
      <c r="J593" s="73">
        <f t="shared" si="141"/>
        <v>12</v>
      </c>
      <c r="K593" s="76">
        <f t="shared" si="142"/>
        <v>20</v>
      </c>
      <c r="L593" s="77">
        <f t="shared" si="143"/>
        <v>25</v>
      </c>
      <c r="M593" s="78">
        <f t="shared" si="144"/>
        <v>2.04</v>
      </c>
      <c r="N593" s="52">
        <f t="shared" si="150"/>
        <v>4426</v>
      </c>
      <c r="O593" s="86">
        <f t="shared" si="138"/>
        <v>1274</v>
      </c>
      <c r="P593" s="87">
        <f t="shared" si="139"/>
        <v>0.22350877192982457</v>
      </c>
      <c r="Q593" s="49"/>
    </row>
    <row r="594" spans="1:17" ht="12.95" customHeight="1" x14ac:dyDescent="0.2">
      <c r="A594" s="140">
        <f t="shared" si="137"/>
        <v>0.1</v>
      </c>
      <c r="B594" s="141">
        <f t="shared" si="151"/>
        <v>7400</v>
      </c>
      <c r="C594" s="35">
        <v>9901319</v>
      </c>
      <c r="D594" s="157">
        <f t="shared" si="152"/>
        <v>7400</v>
      </c>
      <c r="E594" s="38"/>
      <c r="F594" s="40" t="s">
        <v>800</v>
      </c>
      <c r="G594" s="62" t="s">
        <v>689</v>
      </c>
      <c r="H594" s="81">
        <v>0.28000000000000003</v>
      </c>
      <c r="I594" s="65">
        <v>265</v>
      </c>
      <c r="J594" s="73">
        <f t="shared" si="141"/>
        <v>12</v>
      </c>
      <c r="K594" s="76">
        <f t="shared" si="142"/>
        <v>20</v>
      </c>
      <c r="L594" s="77">
        <f t="shared" si="143"/>
        <v>25</v>
      </c>
      <c r="M594" s="78">
        <f t="shared" si="144"/>
        <v>2.65</v>
      </c>
      <c r="N594" s="52">
        <f t="shared" si="150"/>
        <v>5650</v>
      </c>
      <c r="O594" s="86">
        <f t="shared" si="138"/>
        <v>1750</v>
      </c>
      <c r="P594" s="87">
        <f t="shared" si="139"/>
        <v>0.23648648648648649</v>
      </c>
      <c r="Q594" s="49"/>
    </row>
    <row r="595" spans="1:17" ht="12.95" customHeight="1" x14ac:dyDescent="0.2">
      <c r="A595" s="140">
        <f t="shared" si="137"/>
        <v>0.1</v>
      </c>
      <c r="B595" s="141">
        <f t="shared" si="151"/>
        <v>8400</v>
      </c>
      <c r="C595" s="35">
        <v>9901327</v>
      </c>
      <c r="D595" s="157">
        <f t="shared" si="152"/>
        <v>8400</v>
      </c>
      <c r="E595" s="38"/>
      <c r="F595" s="40" t="s">
        <v>801</v>
      </c>
      <c r="G595" s="62" t="s">
        <v>689</v>
      </c>
      <c r="H595" s="81">
        <v>0.28000000000000003</v>
      </c>
      <c r="I595" s="65">
        <v>305</v>
      </c>
      <c r="J595" s="73">
        <f t="shared" si="141"/>
        <v>12</v>
      </c>
      <c r="K595" s="76">
        <f t="shared" si="142"/>
        <v>20</v>
      </c>
      <c r="L595" s="77">
        <f t="shared" si="143"/>
        <v>25</v>
      </c>
      <c r="M595" s="78">
        <f t="shared" si="144"/>
        <v>3.05</v>
      </c>
      <c r="N595" s="52">
        <f t="shared" si="150"/>
        <v>6453</v>
      </c>
      <c r="O595" s="86">
        <f t="shared" si="138"/>
        <v>1947</v>
      </c>
      <c r="P595" s="87">
        <f t="shared" si="139"/>
        <v>0.23178571428571429</v>
      </c>
      <c r="Q595" s="49"/>
    </row>
    <row r="596" spans="1:17" ht="12.95" customHeight="1" x14ac:dyDescent="0.2">
      <c r="A596" s="140">
        <f t="shared" si="137"/>
        <v>0.1</v>
      </c>
      <c r="B596" s="141">
        <f>CEILING(((I596+J596+M596)*$B$4),100)-200</f>
        <v>6000</v>
      </c>
      <c r="C596" s="35">
        <v>9903405</v>
      </c>
      <c r="D596" s="157">
        <f t="shared" si="152"/>
        <v>6000</v>
      </c>
      <c r="E596" s="38"/>
      <c r="F596" s="40" t="s">
        <v>791</v>
      </c>
      <c r="G596" s="62" t="s">
        <v>689</v>
      </c>
      <c r="H596" s="81">
        <v>0.28000000000000003</v>
      </c>
      <c r="I596" s="65">
        <v>218</v>
      </c>
      <c r="J596" s="73">
        <f t="shared" si="141"/>
        <v>12</v>
      </c>
      <c r="K596" s="76">
        <f t="shared" si="142"/>
        <v>20</v>
      </c>
      <c r="L596" s="77">
        <f t="shared" si="143"/>
        <v>25</v>
      </c>
      <c r="M596" s="78">
        <f t="shared" si="144"/>
        <v>2.1800000000000002</v>
      </c>
      <c r="N596" s="52">
        <f t="shared" si="150"/>
        <v>4707</v>
      </c>
      <c r="O596" s="86">
        <f t="shared" si="138"/>
        <v>1293</v>
      </c>
      <c r="P596" s="87">
        <f t="shared" si="139"/>
        <v>0.2155</v>
      </c>
      <c r="Q596" s="49"/>
    </row>
    <row r="597" spans="1:17" ht="12.95" customHeight="1" x14ac:dyDescent="0.2">
      <c r="A597" s="140">
        <f t="shared" si="137"/>
        <v>0.1</v>
      </c>
      <c r="B597" s="141">
        <f t="shared" si="151"/>
        <v>10400</v>
      </c>
      <c r="C597" s="35">
        <v>9903413</v>
      </c>
      <c r="D597" s="152">
        <f t="shared" si="149"/>
        <v>10100</v>
      </c>
      <c r="E597" s="38"/>
      <c r="F597" s="40" t="s">
        <v>792</v>
      </c>
      <c r="G597" s="62" t="s">
        <v>689</v>
      </c>
      <c r="H597" s="81">
        <v>0.28000000000000003</v>
      </c>
      <c r="I597" s="65">
        <v>380</v>
      </c>
      <c r="J597" s="73">
        <f t="shared" si="141"/>
        <v>12</v>
      </c>
      <c r="K597" s="76">
        <f t="shared" si="142"/>
        <v>20</v>
      </c>
      <c r="L597" s="77">
        <f t="shared" si="143"/>
        <v>25</v>
      </c>
      <c r="M597" s="78">
        <f t="shared" si="144"/>
        <v>3.8</v>
      </c>
      <c r="N597" s="52">
        <f t="shared" si="150"/>
        <v>7959</v>
      </c>
      <c r="O597" s="86">
        <f t="shared" si="138"/>
        <v>2441</v>
      </c>
      <c r="P597" s="87">
        <f t="shared" si="139"/>
        <v>0.23471153846153847</v>
      </c>
      <c r="Q597" s="49"/>
    </row>
    <row r="598" spans="1:17" ht="12.95" customHeight="1" x14ac:dyDescent="0.2">
      <c r="A598" s="140">
        <f t="shared" ref="A598:A648" si="153">IF(H598&lt;19%,0.05,0.1)</f>
        <v>0.1</v>
      </c>
      <c r="B598" s="141">
        <f t="shared" si="151"/>
        <v>12300</v>
      </c>
      <c r="C598" s="35">
        <v>9903417</v>
      </c>
      <c r="D598" s="152">
        <f t="shared" si="149"/>
        <v>12000</v>
      </c>
      <c r="E598" s="38"/>
      <c r="F598" s="40" t="s">
        <v>793</v>
      </c>
      <c r="G598" s="62" t="s">
        <v>689</v>
      </c>
      <c r="H598" s="81">
        <v>0.28000000000000003</v>
      </c>
      <c r="I598" s="65">
        <v>450</v>
      </c>
      <c r="J598" s="73">
        <f t="shared" si="141"/>
        <v>12</v>
      </c>
      <c r="K598" s="76">
        <f t="shared" si="142"/>
        <v>20</v>
      </c>
      <c r="L598" s="77">
        <f t="shared" si="143"/>
        <v>25</v>
      </c>
      <c r="M598" s="78">
        <f t="shared" si="144"/>
        <v>4.5</v>
      </c>
      <c r="N598" s="52">
        <f t="shared" si="150"/>
        <v>9364</v>
      </c>
      <c r="O598" s="86">
        <f t="shared" si="138"/>
        <v>2936</v>
      </c>
      <c r="P598" s="87">
        <f t="shared" si="139"/>
        <v>0.23869918699186993</v>
      </c>
      <c r="Q598" s="49"/>
    </row>
    <row r="599" spans="1:17" ht="12.95" customHeight="1" x14ac:dyDescent="0.2">
      <c r="A599" s="140">
        <f t="shared" si="153"/>
        <v>0.1</v>
      </c>
      <c r="B599" s="141">
        <f t="shared" si="151"/>
        <v>12000</v>
      </c>
      <c r="C599" s="35">
        <v>9903419</v>
      </c>
      <c r="D599" s="152">
        <f t="shared" si="149"/>
        <v>11700</v>
      </c>
      <c r="E599" s="38"/>
      <c r="F599" s="40" t="s">
        <v>794</v>
      </c>
      <c r="G599" s="62" t="s">
        <v>689</v>
      </c>
      <c r="H599" s="81">
        <v>0.28000000000000003</v>
      </c>
      <c r="I599" s="65">
        <v>440</v>
      </c>
      <c r="J599" s="73">
        <f t="shared" si="141"/>
        <v>12</v>
      </c>
      <c r="K599" s="76">
        <f t="shared" si="142"/>
        <v>20</v>
      </c>
      <c r="L599" s="77">
        <f t="shared" si="143"/>
        <v>25</v>
      </c>
      <c r="M599" s="78">
        <f t="shared" si="144"/>
        <v>4.4000000000000004</v>
      </c>
      <c r="N599" s="52">
        <f t="shared" si="150"/>
        <v>9163</v>
      </c>
      <c r="O599" s="86">
        <f t="shared" ref="O599:O648" si="154">B599-N599</f>
        <v>2837</v>
      </c>
      <c r="P599" s="87">
        <f t="shared" ref="P599:P648" si="155">O599/B599</f>
        <v>0.23641666666666666</v>
      </c>
      <c r="Q599" s="49"/>
    </row>
    <row r="600" spans="1:17" ht="12.95" customHeight="1" x14ac:dyDescent="0.2">
      <c r="A600" s="140">
        <f t="shared" si="153"/>
        <v>0.1</v>
      </c>
      <c r="B600" s="141">
        <f t="shared" si="151"/>
        <v>15500</v>
      </c>
      <c r="C600" s="35">
        <v>9903427</v>
      </c>
      <c r="D600" s="152">
        <f t="shared" si="149"/>
        <v>15100</v>
      </c>
      <c r="E600" s="38"/>
      <c r="F600" s="40" t="s">
        <v>795</v>
      </c>
      <c r="G600" s="62" t="s">
        <v>689</v>
      </c>
      <c r="H600" s="81">
        <v>0.28000000000000003</v>
      </c>
      <c r="I600" s="65">
        <v>570</v>
      </c>
      <c r="J600" s="73">
        <f t="shared" ref="J600:J648" si="156">IF(I600*(1-H600)&lt;500,$M$2,K600)</f>
        <v>12</v>
      </c>
      <c r="K600" s="76">
        <f t="shared" ref="K600:K648" si="157">IF(I600*(1-H600)&lt;1000,$M$3,L600)</f>
        <v>20</v>
      </c>
      <c r="L600" s="77">
        <f t="shared" ref="L600:L648" si="158">IF(I600*(1-H600)&lt;3000,$M$4,0)</f>
        <v>25</v>
      </c>
      <c r="M600" s="78">
        <f t="shared" ref="M600:M648" si="159">IF(J600&gt;0,(I600/100),(25+I600/200))</f>
        <v>5.7</v>
      </c>
      <c r="N600" s="52">
        <f t="shared" si="150"/>
        <v>11773</v>
      </c>
      <c r="O600" s="86">
        <f t="shared" si="154"/>
        <v>3727</v>
      </c>
      <c r="P600" s="87">
        <f t="shared" si="155"/>
        <v>0.24045161290322581</v>
      </c>
      <c r="Q600" s="49"/>
    </row>
    <row r="601" spans="1:17" ht="12.95" customHeight="1" x14ac:dyDescent="0.2">
      <c r="A601" s="140">
        <f t="shared" si="153"/>
        <v>0.1</v>
      </c>
      <c r="B601" s="141">
        <f t="shared" si="151"/>
        <v>37800</v>
      </c>
      <c r="C601" s="35">
        <v>9903433</v>
      </c>
      <c r="D601" s="152">
        <f t="shared" si="149"/>
        <v>37000</v>
      </c>
      <c r="E601" s="38"/>
      <c r="F601" s="40" t="s">
        <v>796</v>
      </c>
      <c r="G601" s="62" t="s">
        <v>689</v>
      </c>
      <c r="H601" s="81">
        <v>0.28000000000000003</v>
      </c>
      <c r="I601" s="65">
        <v>1390</v>
      </c>
      <c r="J601" s="73">
        <f t="shared" si="156"/>
        <v>25</v>
      </c>
      <c r="K601" s="76">
        <f t="shared" si="157"/>
        <v>25</v>
      </c>
      <c r="L601" s="77">
        <f t="shared" si="158"/>
        <v>25</v>
      </c>
      <c r="M601" s="78">
        <f t="shared" si="159"/>
        <v>13.9</v>
      </c>
      <c r="N601" s="52">
        <f t="shared" si="150"/>
        <v>28592</v>
      </c>
      <c r="O601" s="86">
        <f t="shared" si="154"/>
        <v>9208</v>
      </c>
      <c r="P601" s="87">
        <f t="shared" si="155"/>
        <v>0.24359788359788359</v>
      </c>
      <c r="Q601" s="49"/>
    </row>
    <row r="602" spans="1:17" ht="12.95" customHeight="1" x14ac:dyDescent="0.2">
      <c r="A602" s="140">
        <f t="shared" si="153"/>
        <v>0.1</v>
      </c>
      <c r="B602" s="141">
        <f t="shared" si="151"/>
        <v>39200</v>
      </c>
      <c r="C602" s="35">
        <v>9903439</v>
      </c>
      <c r="D602" s="152">
        <f t="shared" si="149"/>
        <v>38400</v>
      </c>
      <c r="E602" s="38"/>
      <c r="F602" s="40" t="s">
        <v>797</v>
      </c>
      <c r="G602" s="62" t="s">
        <v>689</v>
      </c>
      <c r="H602" s="81">
        <v>0.28000000000000003</v>
      </c>
      <c r="I602" s="65">
        <v>1440</v>
      </c>
      <c r="J602" s="73">
        <f t="shared" si="156"/>
        <v>25</v>
      </c>
      <c r="K602" s="76">
        <f t="shared" si="157"/>
        <v>25</v>
      </c>
      <c r="L602" s="77">
        <f t="shared" si="158"/>
        <v>25</v>
      </c>
      <c r="M602" s="78">
        <f t="shared" si="159"/>
        <v>14.4</v>
      </c>
      <c r="N602" s="52">
        <f t="shared" si="150"/>
        <v>29596</v>
      </c>
      <c r="O602" s="86">
        <f t="shared" si="154"/>
        <v>9604</v>
      </c>
      <c r="P602" s="87">
        <f t="shared" si="155"/>
        <v>0.245</v>
      </c>
      <c r="Q602" s="49"/>
    </row>
    <row r="603" spans="1:17" ht="12.95" customHeight="1" x14ac:dyDescent="0.2">
      <c r="A603" s="140">
        <f t="shared" si="153"/>
        <v>0.1</v>
      </c>
      <c r="B603" s="141">
        <f t="shared" si="151"/>
        <v>1000</v>
      </c>
      <c r="C603" s="35">
        <v>9940200</v>
      </c>
      <c r="D603" s="157">
        <f t="shared" ref="D603:D612" si="160">B603</f>
        <v>1000</v>
      </c>
      <c r="E603" s="38"/>
      <c r="F603" s="40" t="s">
        <v>829</v>
      </c>
      <c r="G603" s="62" t="s">
        <v>717</v>
      </c>
      <c r="H603" s="81">
        <v>0.26</v>
      </c>
      <c r="I603" s="65">
        <v>29</v>
      </c>
      <c r="J603" s="73">
        <f t="shared" si="156"/>
        <v>12</v>
      </c>
      <c r="K603" s="76">
        <f t="shared" si="157"/>
        <v>20</v>
      </c>
      <c r="L603" s="77">
        <f t="shared" si="158"/>
        <v>25</v>
      </c>
      <c r="M603" s="78">
        <f t="shared" si="159"/>
        <v>0.28999999999999998</v>
      </c>
      <c r="N603" s="52">
        <f t="shared" si="150"/>
        <v>929</v>
      </c>
      <c r="O603" s="86">
        <f t="shared" si="154"/>
        <v>71</v>
      </c>
      <c r="P603" s="87">
        <f t="shared" si="155"/>
        <v>7.0999999999999994E-2</v>
      </c>
      <c r="Q603" s="49"/>
    </row>
    <row r="604" spans="1:17" ht="12.95" customHeight="1" x14ac:dyDescent="0.2">
      <c r="A604" s="140">
        <f t="shared" si="153"/>
        <v>0.1</v>
      </c>
      <c r="B604" s="141">
        <f>CEILING(((I604+J604+M604)*$B$4),100)</f>
        <v>1300</v>
      </c>
      <c r="C604" s="35">
        <v>9970022</v>
      </c>
      <c r="D604" s="157">
        <f t="shared" si="160"/>
        <v>1300</v>
      </c>
      <c r="E604" s="38"/>
      <c r="F604" s="40" t="s">
        <v>718</v>
      </c>
      <c r="G604" s="62" t="s">
        <v>717</v>
      </c>
      <c r="H604" s="81">
        <v>0.26</v>
      </c>
      <c r="I604" s="65">
        <v>36</v>
      </c>
      <c r="J604" s="73">
        <f t="shared" si="156"/>
        <v>12</v>
      </c>
      <c r="K604" s="76">
        <f t="shared" si="157"/>
        <v>20</v>
      </c>
      <c r="L604" s="77">
        <f t="shared" si="158"/>
        <v>25</v>
      </c>
      <c r="M604" s="78">
        <f t="shared" si="159"/>
        <v>0.36</v>
      </c>
      <c r="N604" s="52">
        <f t="shared" si="150"/>
        <v>1073</v>
      </c>
      <c r="O604" s="86">
        <f t="shared" si="154"/>
        <v>227</v>
      </c>
      <c r="P604" s="87">
        <f t="shared" si="155"/>
        <v>0.17461538461538462</v>
      </c>
      <c r="Q604" s="49"/>
    </row>
    <row r="605" spans="1:17" ht="12.95" customHeight="1" x14ac:dyDescent="0.2">
      <c r="A605" s="140">
        <f t="shared" si="153"/>
        <v>0.1</v>
      </c>
      <c r="B605" s="141">
        <f t="shared" si="151"/>
        <v>2700</v>
      </c>
      <c r="C605" s="35">
        <v>9970100</v>
      </c>
      <c r="D605" s="157">
        <f t="shared" si="160"/>
        <v>2700</v>
      </c>
      <c r="E605" s="38"/>
      <c r="F605" s="40" t="s">
        <v>719</v>
      </c>
      <c r="G605" s="62" t="s">
        <v>717</v>
      </c>
      <c r="H605" s="81">
        <v>0.26</v>
      </c>
      <c r="I605" s="65">
        <v>92</v>
      </c>
      <c r="J605" s="73">
        <f t="shared" si="156"/>
        <v>12</v>
      </c>
      <c r="K605" s="76">
        <f t="shared" si="157"/>
        <v>20</v>
      </c>
      <c r="L605" s="77">
        <f t="shared" si="158"/>
        <v>25</v>
      </c>
      <c r="M605" s="78">
        <f t="shared" si="159"/>
        <v>0.92</v>
      </c>
      <c r="N605" s="52">
        <f t="shared" si="150"/>
        <v>2228</v>
      </c>
      <c r="O605" s="86">
        <f t="shared" si="154"/>
        <v>472</v>
      </c>
      <c r="P605" s="87">
        <f t="shared" si="155"/>
        <v>0.17481481481481481</v>
      </c>
      <c r="Q605" s="49"/>
    </row>
    <row r="606" spans="1:17" ht="12.95" customHeight="1" x14ac:dyDescent="0.2">
      <c r="A606" s="140">
        <f t="shared" si="153"/>
        <v>0.1</v>
      </c>
      <c r="B606" s="141">
        <f t="shared" si="151"/>
        <v>2800</v>
      </c>
      <c r="C606" s="35">
        <v>9970101</v>
      </c>
      <c r="D606" s="157">
        <f t="shared" si="160"/>
        <v>2800</v>
      </c>
      <c r="E606" s="38"/>
      <c r="F606" s="40" t="s">
        <v>720</v>
      </c>
      <c r="G606" s="62" t="s">
        <v>717</v>
      </c>
      <c r="H606" s="81">
        <v>0.26</v>
      </c>
      <c r="I606" s="65">
        <v>93</v>
      </c>
      <c r="J606" s="73">
        <f t="shared" si="156"/>
        <v>12</v>
      </c>
      <c r="K606" s="76">
        <f t="shared" si="157"/>
        <v>20</v>
      </c>
      <c r="L606" s="77">
        <f t="shared" si="158"/>
        <v>25</v>
      </c>
      <c r="M606" s="78">
        <f t="shared" si="159"/>
        <v>0.93</v>
      </c>
      <c r="N606" s="52">
        <f t="shared" si="150"/>
        <v>2249</v>
      </c>
      <c r="O606" s="86">
        <f t="shared" si="154"/>
        <v>551</v>
      </c>
      <c r="P606" s="87">
        <f t="shared" si="155"/>
        <v>0.19678571428571429</v>
      </c>
      <c r="Q606" s="49"/>
    </row>
    <row r="607" spans="1:17" ht="12.95" customHeight="1" x14ac:dyDescent="0.2">
      <c r="A607" s="140">
        <f t="shared" si="153"/>
        <v>0.1</v>
      </c>
      <c r="B607" s="141">
        <f t="shared" si="151"/>
        <v>3500</v>
      </c>
      <c r="C607" s="35">
        <v>9970140</v>
      </c>
      <c r="D607" s="157">
        <f t="shared" si="160"/>
        <v>3500</v>
      </c>
      <c r="E607" s="38"/>
      <c r="F607" s="40" t="s">
        <v>787</v>
      </c>
      <c r="G607" s="62" t="s">
        <v>717</v>
      </c>
      <c r="H607" s="81">
        <v>0.26</v>
      </c>
      <c r="I607" s="65">
        <v>120</v>
      </c>
      <c r="J607" s="73">
        <f t="shared" si="156"/>
        <v>12</v>
      </c>
      <c r="K607" s="76">
        <f t="shared" si="157"/>
        <v>20</v>
      </c>
      <c r="L607" s="77">
        <f t="shared" si="158"/>
        <v>25</v>
      </c>
      <c r="M607" s="78">
        <f t="shared" si="159"/>
        <v>1.2</v>
      </c>
      <c r="N607" s="52">
        <f t="shared" si="150"/>
        <v>2805</v>
      </c>
      <c r="O607" s="86">
        <f t="shared" si="154"/>
        <v>695</v>
      </c>
      <c r="P607" s="87">
        <f t="shared" si="155"/>
        <v>0.19857142857142857</v>
      </c>
      <c r="Q607" s="49"/>
    </row>
    <row r="608" spans="1:17" ht="12.95" customHeight="1" x14ac:dyDescent="0.2">
      <c r="A608" s="140">
        <f t="shared" si="153"/>
        <v>0.1</v>
      </c>
      <c r="B608" s="141">
        <f t="shared" si="151"/>
        <v>9800</v>
      </c>
      <c r="C608" s="35">
        <v>9970201</v>
      </c>
      <c r="D608" s="157">
        <f t="shared" si="160"/>
        <v>9800</v>
      </c>
      <c r="E608" s="38"/>
      <c r="F608" s="40" t="s">
        <v>721</v>
      </c>
      <c r="G608" s="62" t="s">
        <v>717</v>
      </c>
      <c r="H608" s="81">
        <v>0.26</v>
      </c>
      <c r="I608" s="65">
        <v>355</v>
      </c>
      <c r="J608" s="73">
        <f t="shared" si="156"/>
        <v>12</v>
      </c>
      <c r="K608" s="76">
        <f t="shared" si="157"/>
        <v>20</v>
      </c>
      <c r="L608" s="77">
        <f t="shared" si="158"/>
        <v>25</v>
      </c>
      <c r="M608" s="78">
        <f t="shared" si="159"/>
        <v>3.55</v>
      </c>
      <c r="N608" s="52">
        <f t="shared" si="150"/>
        <v>7652</v>
      </c>
      <c r="O608" s="86">
        <f t="shared" si="154"/>
        <v>2148</v>
      </c>
      <c r="P608" s="87">
        <f t="shared" si="155"/>
        <v>0.21918367346938775</v>
      </c>
      <c r="Q608" s="49"/>
    </row>
    <row r="609" spans="1:17" ht="12.95" customHeight="1" x14ac:dyDescent="0.2">
      <c r="A609" s="140">
        <f t="shared" si="153"/>
        <v>0.1</v>
      </c>
      <c r="B609" s="141">
        <f>CEILING(((I609+J609+M609)*$B$4),100)-200</f>
        <v>6000</v>
      </c>
      <c r="C609" s="35">
        <v>9970228</v>
      </c>
      <c r="D609" s="157">
        <f t="shared" si="160"/>
        <v>6000</v>
      </c>
      <c r="E609" s="38"/>
      <c r="F609" s="40" t="s">
        <v>722</v>
      </c>
      <c r="G609" s="62" t="s">
        <v>717</v>
      </c>
      <c r="H609" s="81">
        <v>0.26</v>
      </c>
      <c r="I609" s="65">
        <v>217</v>
      </c>
      <c r="J609" s="73">
        <f t="shared" si="156"/>
        <v>12</v>
      </c>
      <c r="K609" s="76">
        <f t="shared" si="157"/>
        <v>20</v>
      </c>
      <c r="L609" s="77">
        <f t="shared" si="158"/>
        <v>25</v>
      </c>
      <c r="M609" s="78">
        <f t="shared" si="159"/>
        <v>2.17</v>
      </c>
      <c r="N609" s="52">
        <f t="shared" si="150"/>
        <v>4806</v>
      </c>
      <c r="O609" s="86">
        <f t="shared" si="154"/>
        <v>1194</v>
      </c>
      <c r="P609" s="87">
        <f t="shared" si="155"/>
        <v>0.19900000000000001</v>
      </c>
      <c r="Q609" s="49"/>
    </row>
    <row r="610" spans="1:17" ht="12.95" customHeight="1" x14ac:dyDescent="0.2">
      <c r="A610" s="140">
        <f t="shared" si="153"/>
        <v>0.1</v>
      </c>
      <c r="B610" s="141">
        <f>CEILING(((I610+J610+M610)*$B$4),100)-200</f>
        <v>6000</v>
      </c>
      <c r="C610" s="35">
        <v>9970229</v>
      </c>
      <c r="D610" s="157">
        <f t="shared" si="160"/>
        <v>6000</v>
      </c>
      <c r="E610" s="38"/>
      <c r="F610" s="40" t="s">
        <v>723</v>
      </c>
      <c r="G610" s="62" t="s">
        <v>717</v>
      </c>
      <c r="H610" s="81">
        <v>0.26</v>
      </c>
      <c r="I610" s="65">
        <v>217</v>
      </c>
      <c r="J610" s="73">
        <f t="shared" si="156"/>
        <v>12</v>
      </c>
      <c r="K610" s="76">
        <f t="shared" si="157"/>
        <v>20</v>
      </c>
      <c r="L610" s="77">
        <f t="shared" si="158"/>
        <v>25</v>
      </c>
      <c r="M610" s="78">
        <f t="shared" si="159"/>
        <v>2.17</v>
      </c>
      <c r="N610" s="52">
        <f t="shared" si="150"/>
        <v>4806</v>
      </c>
      <c r="O610" s="86">
        <f t="shared" si="154"/>
        <v>1194</v>
      </c>
      <c r="P610" s="87">
        <f t="shared" si="155"/>
        <v>0.19900000000000001</v>
      </c>
      <c r="Q610" s="49"/>
    </row>
    <row r="611" spans="1:17" ht="12.95" customHeight="1" x14ac:dyDescent="0.2">
      <c r="A611" s="140">
        <f t="shared" si="153"/>
        <v>0.1</v>
      </c>
      <c r="B611" s="141">
        <f t="shared" si="151"/>
        <v>8300</v>
      </c>
      <c r="C611" s="35">
        <v>9970240</v>
      </c>
      <c r="D611" s="157">
        <f t="shared" si="160"/>
        <v>8300</v>
      </c>
      <c r="E611" s="38"/>
      <c r="F611" s="40" t="s">
        <v>724</v>
      </c>
      <c r="G611" s="62" t="s">
        <v>717</v>
      </c>
      <c r="H611" s="81">
        <v>0.26</v>
      </c>
      <c r="I611" s="65">
        <v>300</v>
      </c>
      <c r="J611" s="73">
        <f t="shared" si="156"/>
        <v>12</v>
      </c>
      <c r="K611" s="76">
        <f t="shared" si="157"/>
        <v>20</v>
      </c>
      <c r="L611" s="77">
        <f t="shared" si="158"/>
        <v>25</v>
      </c>
      <c r="M611" s="78">
        <f t="shared" si="159"/>
        <v>3</v>
      </c>
      <c r="N611" s="52">
        <f t="shared" si="150"/>
        <v>6518</v>
      </c>
      <c r="O611" s="86">
        <f t="shared" si="154"/>
        <v>1782</v>
      </c>
      <c r="P611" s="87">
        <f t="shared" si="155"/>
        <v>0.21469879518072288</v>
      </c>
      <c r="Q611" s="49"/>
    </row>
    <row r="612" spans="1:17" ht="12.95" customHeight="1" x14ac:dyDescent="0.2">
      <c r="A612" s="140">
        <f t="shared" si="153"/>
        <v>0.1</v>
      </c>
      <c r="B612" s="141">
        <f t="shared" si="151"/>
        <v>8800</v>
      </c>
      <c r="C612" s="35">
        <v>9970242</v>
      </c>
      <c r="D612" s="157">
        <f t="shared" si="160"/>
        <v>8800</v>
      </c>
      <c r="E612" s="38"/>
      <c r="F612" s="40" t="s">
        <v>725</v>
      </c>
      <c r="G612" s="62" t="s">
        <v>717</v>
      </c>
      <c r="H612" s="81">
        <v>0.26</v>
      </c>
      <c r="I612" s="65">
        <v>320</v>
      </c>
      <c r="J612" s="73">
        <f t="shared" si="156"/>
        <v>12</v>
      </c>
      <c r="K612" s="76">
        <f t="shared" si="157"/>
        <v>20</v>
      </c>
      <c r="L612" s="77">
        <f t="shared" si="158"/>
        <v>25</v>
      </c>
      <c r="M612" s="78">
        <f t="shared" si="159"/>
        <v>3.2</v>
      </c>
      <c r="N612" s="52">
        <f t="shared" si="150"/>
        <v>6930</v>
      </c>
      <c r="O612" s="86">
        <f t="shared" si="154"/>
        <v>1870</v>
      </c>
      <c r="P612" s="87">
        <f t="shared" si="155"/>
        <v>0.21249999999999999</v>
      </c>
      <c r="Q612" s="49"/>
    </row>
    <row r="613" spans="1:17" ht="12.95" customHeight="1" x14ac:dyDescent="0.2">
      <c r="A613" s="140">
        <f t="shared" si="153"/>
        <v>0.1</v>
      </c>
      <c r="B613" s="141">
        <f t="shared" si="151"/>
        <v>10000</v>
      </c>
      <c r="C613" s="35">
        <v>9970247</v>
      </c>
      <c r="D613" s="152">
        <f t="shared" si="149"/>
        <v>9700</v>
      </c>
      <c r="E613" s="38"/>
      <c r="F613" s="40" t="s">
        <v>815</v>
      </c>
      <c r="G613" s="62" t="s">
        <v>717</v>
      </c>
      <c r="H613" s="81">
        <v>0.26</v>
      </c>
      <c r="I613" s="65">
        <v>365</v>
      </c>
      <c r="J613" s="73">
        <f t="shared" si="156"/>
        <v>12</v>
      </c>
      <c r="K613" s="76">
        <f t="shared" si="157"/>
        <v>20</v>
      </c>
      <c r="L613" s="77">
        <f t="shared" si="158"/>
        <v>25</v>
      </c>
      <c r="M613" s="78">
        <f t="shared" si="159"/>
        <v>3.65</v>
      </c>
      <c r="N613" s="52">
        <f t="shared" si="150"/>
        <v>7859</v>
      </c>
      <c r="O613" s="86">
        <f t="shared" si="154"/>
        <v>2141</v>
      </c>
      <c r="P613" s="87">
        <f t="shared" si="155"/>
        <v>0.21410000000000001</v>
      </c>
      <c r="Q613" s="49"/>
    </row>
    <row r="614" spans="1:17" ht="12.95" customHeight="1" x14ac:dyDescent="0.2">
      <c r="A614" s="140">
        <f t="shared" si="153"/>
        <v>0.1</v>
      </c>
      <c r="B614" s="141">
        <f t="shared" si="151"/>
        <v>8200</v>
      </c>
      <c r="C614" s="35">
        <v>9970253</v>
      </c>
      <c r="D614" s="157">
        <f t="shared" ref="D614:D622" si="161">B614</f>
        <v>8200</v>
      </c>
      <c r="E614" s="38"/>
      <c r="F614" s="40" t="s">
        <v>726</v>
      </c>
      <c r="G614" s="62" t="s">
        <v>717</v>
      </c>
      <c r="H614" s="81">
        <v>0.26</v>
      </c>
      <c r="I614" s="65">
        <v>295</v>
      </c>
      <c r="J614" s="73">
        <f t="shared" si="156"/>
        <v>12</v>
      </c>
      <c r="K614" s="76">
        <f t="shared" si="157"/>
        <v>20</v>
      </c>
      <c r="L614" s="77">
        <f t="shared" si="158"/>
        <v>25</v>
      </c>
      <c r="M614" s="78">
        <f t="shared" si="159"/>
        <v>2.95</v>
      </c>
      <c r="N614" s="52">
        <f t="shared" si="150"/>
        <v>6415</v>
      </c>
      <c r="O614" s="86">
        <f t="shared" si="154"/>
        <v>1785</v>
      </c>
      <c r="P614" s="87">
        <f t="shared" si="155"/>
        <v>0.21768292682926829</v>
      </c>
      <c r="Q614" s="49"/>
    </row>
    <row r="615" spans="1:17" ht="12.95" customHeight="1" x14ac:dyDescent="0.2">
      <c r="A615" s="140">
        <f t="shared" si="153"/>
        <v>0.1</v>
      </c>
      <c r="B615" s="141">
        <f t="shared" si="151"/>
        <v>8700</v>
      </c>
      <c r="C615" s="35">
        <v>9970254</v>
      </c>
      <c r="D615" s="157">
        <f t="shared" si="161"/>
        <v>8700</v>
      </c>
      <c r="E615" s="38"/>
      <c r="F615" s="40" t="s">
        <v>727</v>
      </c>
      <c r="G615" s="62" t="s">
        <v>717</v>
      </c>
      <c r="H615" s="81">
        <v>0.26</v>
      </c>
      <c r="I615" s="65">
        <v>315</v>
      </c>
      <c r="J615" s="73">
        <f t="shared" si="156"/>
        <v>12</v>
      </c>
      <c r="K615" s="76">
        <f t="shared" si="157"/>
        <v>20</v>
      </c>
      <c r="L615" s="77">
        <f t="shared" si="158"/>
        <v>25</v>
      </c>
      <c r="M615" s="78">
        <f t="shared" si="159"/>
        <v>3.15</v>
      </c>
      <c r="N615" s="52">
        <f t="shared" si="150"/>
        <v>6827</v>
      </c>
      <c r="O615" s="86">
        <f t="shared" si="154"/>
        <v>1873</v>
      </c>
      <c r="P615" s="87">
        <f t="shared" si="155"/>
        <v>0.21528735632183907</v>
      </c>
      <c r="Q615" s="49"/>
    </row>
    <row r="616" spans="1:17" ht="12.95" customHeight="1" x14ac:dyDescent="0.2">
      <c r="A616" s="140">
        <f t="shared" si="153"/>
        <v>0.1</v>
      </c>
      <c r="B616" s="141">
        <f t="shared" si="151"/>
        <v>9000</v>
      </c>
      <c r="C616" s="35">
        <v>9970257</v>
      </c>
      <c r="D616" s="157">
        <f t="shared" si="161"/>
        <v>9000</v>
      </c>
      <c r="E616" s="38"/>
      <c r="F616" s="40" t="s">
        <v>728</v>
      </c>
      <c r="G616" s="62" t="s">
        <v>717</v>
      </c>
      <c r="H616" s="81">
        <v>0.26</v>
      </c>
      <c r="I616" s="65">
        <v>325</v>
      </c>
      <c r="J616" s="73">
        <f t="shared" si="156"/>
        <v>12</v>
      </c>
      <c r="K616" s="76">
        <f t="shared" si="157"/>
        <v>20</v>
      </c>
      <c r="L616" s="77">
        <f t="shared" si="158"/>
        <v>25</v>
      </c>
      <c r="M616" s="78">
        <f t="shared" si="159"/>
        <v>3.25</v>
      </c>
      <c r="N616" s="52">
        <f t="shared" si="150"/>
        <v>7034</v>
      </c>
      <c r="O616" s="86">
        <f t="shared" si="154"/>
        <v>1966</v>
      </c>
      <c r="P616" s="87">
        <f t="shared" si="155"/>
        <v>0.21844444444444444</v>
      </c>
      <c r="Q616" s="49"/>
    </row>
    <row r="617" spans="1:17" ht="12.95" customHeight="1" x14ac:dyDescent="0.2">
      <c r="A617" s="140">
        <f t="shared" si="153"/>
        <v>0.1</v>
      </c>
      <c r="B617" s="141">
        <f t="shared" si="151"/>
        <v>4600</v>
      </c>
      <c r="C617" s="35">
        <v>9970270</v>
      </c>
      <c r="D617" s="157">
        <f t="shared" si="161"/>
        <v>4600</v>
      </c>
      <c r="E617" s="38"/>
      <c r="F617" s="40" t="s">
        <v>840</v>
      </c>
      <c r="G617" s="62" t="s">
        <v>717</v>
      </c>
      <c r="H617" s="81">
        <v>0.26</v>
      </c>
      <c r="I617" s="65">
        <v>160</v>
      </c>
      <c r="J617" s="73">
        <f t="shared" si="156"/>
        <v>12</v>
      </c>
      <c r="K617" s="76">
        <f t="shared" si="157"/>
        <v>20</v>
      </c>
      <c r="L617" s="77">
        <f t="shared" si="158"/>
        <v>25</v>
      </c>
      <c r="M617" s="78">
        <f t="shared" si="159"/>
        <v>1.6</v>
      </c>
      <c r="N617" s="52">
        <f t="shared" si="150"/>
        <v>3630</v>
      </c>
      <c r="O617" s="86">
        <f t="shared" si="154"/>
        <v>970</v>
      </c>
      <c r="P617" s="87">
        <f t="shared" si="155"/>
        <v>0.21086956521739131</v>
      </c>
      <c r="Q617" s="49"/>
    </row>
    <row r="618" spans="1:17" ht="12.95" customHeight="1" x14ac:dyDescent="0.2">
      <c r="A618" s="140">
        <f t="shared" si="153"/>
        <v>0.1</v>
      </c>
      <c r="B618" s="141">
        <f t="shared" si="151"/>
        <v>2900</v>
      </c>
      <c r="C618" s="35">
        <v>9970271</v>
      </c>
      <c r="D618" s="157">
        <f t="shared" si="161"/>
        <v>2900</v>
      </c>
      <c r="E618" s="38"/>
      <c r="F618" s="40" t="s">
        <v>841</v>
      </c>
      <c r="G618" s="62" t="s">
        <v>717</v>
      </c>
      <c r="H618" s="81">
        <v>0.26</v>
      </c>
      <c r="I618" s="65">
        <v>100</v>
      </c>
      <c r="J618" s="73">
        <f t="shared" si="156"/>
        <v>12</v>
      </c>
      <c r="K618" s="76">
        <f t="shared" si="157"/>
        <v>20</v>
      </c>
      <c r="L618" s="77">
        <f t="shared" si="158"/>
        <v>25</v>
      </c>
      <c r="M618" s="78">
        <f t="shared" si="159"/>
        <v>1</v>
      </c>
      <c r="N618" s="52">
        <f t="shared" si="150"/>
        <v>2393</v>
      </c>
      <c r="O618" s="86">
        <f t="shared" si="154"/>
        <v>507</v>
      </c>
      <c r="P618" s="87">
        <f t="shared" si="155"/>
        <v>0.17482758620689656</v>
      </c>
      <c r="Q618" s="49"/>
    </row>
    <row r="619" spans="1:17" ht="12.95" customHeight="1" x14ac:dyDescent="0.2">
      <c r="A619" s="140">
        <f t="shared" si="153"/>
        <v>0.1</v>
      </c>
      <c r="B619" s="141">
        <f t="shared" si="151"/>
        <v>6400</v>
      </c>
      <c r="C619" s="35">
        <v>9970272</v>
      </c>
      <c r="D619" s="157">
        <f t="shared" si="161"/>
        <v>6400</v>
      </c>
      <c r="E619" s="38"/>
      <c r="F619" s="40" t="s">
        <v>842</v>
      </c>
      <c r="G619" s="62" t="s">
        <v>717</v>
      </c>
      <c r="H619" s="81">
        <v>0.26</v>
      </c>
      <c r="I619" s="65">
        <v>230</v>
      </c>
      <c r="J619" s="73">
        <f t="shared" si="156"/>
        <v>12</v>
      </c>
      <c r="K619" s="76">
        <f t="shared" si="157"/>
        <v>20</v>
      </c>
      <c r="L619" s="77">
        <f t="shared" si="158"/>
        <v>25</v>
      </c>
      <c r="M619" s="78">
        <f t="shared" si="159"/>
        <v>2.2999999999999998</v>
      </c>
      <c r="N619" s="52">
        <f t="shared" si="150"/>
        <v>5074</v>
      </c>
      <c r="O619" s="86">
        <f t="shared" si="154"/>
        <v>1326</v>
      </c>
      <c r="P619" s="87">
        <f t="shared" si="155"/>
        <v>0.2071875</v>
      </c>
      <c r="Q619" s="49"/>
    </row>
    <row r="620" spans="1:17" ht="12.95" customHeight="1" x14ac:dyDescent="0.2">
      <c r="A620" s="140">
        <f t="shared" si="153"/>
        <v>0.1</v>
      </c>
      <c r="B620" s="141">
        <f t="shared" si="151"/>
        <v>8300</v>
      </c>
      <c r="C620" s="35">
        <v>9970273</v>
      </c>
      <c r="D620" s="157">
        <f t="shared" si="161"/>
        <v>8300</v>
      </c>
      <c r="E620" s="38"/>
      <c r="F620" s="40" t="s">
        <v>843</v>
      </c>
      <c r="G620" s="62" t="s">
        <v>717</v>
      </c>
      <c r="H620" s="81">
        <v>0.26</v>
      </c>
      <c r="I620" s="65">
        <v>300</v>
      </c>
      <c r="J620" s="73">
        <f t="shared" si="156"/>
        <v>12</v>
      </c>
      <c r="K620" s="76">
        <f t="shared" si="157"/>
        <v>20</v>
      </c>
      <c r="L620" s="77">
        <f t="shared" si="158"/>
        <v>25</v>
      </c>
      <c r="M620" s="78">
        <f t="shared" si="159"/>
        <v>3</v>
      </c>
      <c r="N620" s="52">
        <f t="shared" si="150"/>
        <v>6518</v>
      </c>
      <c r="O620" s="86">
        <f t="shared" si="154"/>
        <v>1782</v>
      </c>
      <c r="P620" s="87">
        <f t="shared" si="155"/>
        <v>0.21469879518072288</v>
      </c>
      <c r="Q620" s="49"/>
    </row>
    <row r="621" spans="1:17" ht="12.95" customHeight="1" x14ac:dyDescent="0.2">
      <c r="A621" s="140">
        <f t="shared" si="153"/>
        <v>0.1</v>
      </c>
      <c r="B621" s="141">
        <f t="shared" si="151"/>
        <v>7000</v>
      </c>
      <c r="C621" s="35">
        <v>9970274</v>
      </c>
      <c r="D621" s="157">
        <f t="shared" si="161"/>
        <v>7000</v>
      </c>
      <c r="E621" s="38"/>
      <c r="F621" s="40" t="s">
        <v>844</v>
      </c>
      <c r="G621" s="62" t="s">
        <v>717</v>
      </c>
      <c r="H621" s="81">
        <v>0.26</v>
      </c>
      <c r="I621" s="65">
        <v>250</v>
      </c>
      <c r="J621" s="73">
        <f t="shared" si="156"/>
        <v>12</v>
      </c>
      <c r="K621" s="76">
        <f t="shared" si="157"/>
        <v>20</v>
      </c>
      <c r="L621" s="77">
        <f t="shared" si="158"/>
        <v>25</v>
      </c>
      <c r="M621" s="78">
        <f t="shared" si="159"/>
        <v>2.5</v>
      </c>
      <c r="N621" s="52">
        <f t="shared" si="150"/>
        <v>5487</v>
      </c>
      <c r="O621" s="86">
        <f t="shared" si="154"/>
        <v>1513</v>
      </c>
      <c r="P621" s="87">
        <f t="shared" si="155"/>
        <v>0.21614285714285714</v>
      </c>
      <c r="Q621" s="49"/>
    </row>
    <row r="622" spans="1:17" ht="12.95" customHeight="1" x14ac:dyDescent="0.2">
      <c r="A622" s="140">
        <f t="shared" si="153"/>
        <v>0.1</v>
      </c>
      <c r="B622" s="141">
        <f t="shared" ref="B622:B648" si="162">CEILING(((I622+J622+M622)*$B$4),100)-100</f>
        <v>4800</v>
      </c>
      <c r="C622" s="35">
        <v>9970275</v>
      </c>
      <c r="D622" s="157">
        <f t="shared" si="161"/>
        <v>4800</v>
      </c>
      <c r="E622" s="38"/>
      <c r="F622" s="40" t="s">
        <v>845</v>
      </c>
      <c r="G622" s="62" t="s">
        <v>717</v>
      </c>
      <c r="H622" s="81">
        <v>0.26</v>
      </c>
      <c r="I622" s="65">
        <v>170</v>
      </c>
      <c r="J622" s="73">
        <f t="shared" si="156"/>
        <v>12</v>
      </c>
      <c r="K622" s="76">
        <f t="shared" si="157"/>
        <v>20</v>
      </c>
      <c r="L622" s="77">
        <f t="shared" si="158"/>
        <v>25</v>
      </c>
      <c r="M622" s="78">
        <f t="shared" si="159"/>
        <v>1.7</v>
      </c>
      <c r="N622" s="52">
        <f t="shared" si="150"/>
        <v>3837</v>
      </c>
      <c r="O622" s="86">
        <f t="shared" si="154"/>
        <v>963</v>
      </c>
      <c r="P622" s="87">
        <f t="shared" si="155"/>
        <v>0.200625</v>
      </c>
      <c r="Q622" s="49"/>
    </row>
    <row r="623" spans="1:17" ht="12.95" customHeight="1" x14ac:dyDescent="0.2">
      <c r="A623" s="140">
        <f t="shared" si="153"/>
        <v>0.1</v>
      </c>
      <c r="B623" s="141">
        <f t="shared" si="162"/>
        <v>11500</v>
      </c>
      <c r="C623" s="35">
        <v>9970276</v>
      </c>
      <c r="D623" s="152">
        <f t="shared" si="149"/>
        <v>11200</v>
      </c>
      <c r="E623" s="38"/>
      <c r="F623" s="40" t="s">
        <v>846</v>
      </c>
      <c r="G623" s="62" t="s">
        <v>717</v>
      </c>
      <c r="H623" s="81">
        <v>0.26</v>
      </c>
      <c r="I623" s="65">
        <v>420</v>
      </c>
      <c r="J623" s="73">
        <f t="shared" si="156"/>
        <v>12</v>
      </c>
      <c r="K623" s="76">
        <f t="shared" si="157"/>
        <v>20</v>
      </c>
      <c r="L623" s="77">
        <f t="shared" si="158"/>
        <v>25</v>
      </c>
      <c r="M623" s="78">
        <f t="shared" si="159"/>
        <v>4.2</v>
      </c>
      <c r="N623" s="52">
        <f t="shared" si="150"/>
        <v>8993</v>
      </c>
      <c r="O623" s="86">
        <f t="shared" si="154"/>
        <v>2507</v>
      </c>
      <c r="P623" s="87">
        <f t="shared" si="155"/>
        <v>0.218</v>
      </c>
      <c r="Q623" s="49"/>
    </row>
    <row r="624" spans="1:17" ht="12.95" customHeight="1" x14ac:dyDescent="0.2">
      <c r="A624" s="140">
        <f t="shared" si="153"/>
        <v>0.1</v>
      </c>
      <c r="B624" s="141">
        <f t="shared" si="162"/>
        <v>5900</v>
      </c>
      <c r="C624" s="35">
        <v>9970277</v>
      </c>
      <c r="D624" s="157">
        <f t="shared" ref="D624:D643" si="163">B624</f>
        <v>5900</v>
      </c>
      <c r="E624" s="38"/>
      <c r="F624" s="40" t="s">
        <v>847</v>
      </c>
      <c r="G624" s="62" t="s">
        <v>717</v>
      </c>
      <c r="H624" s="81">
        <v>0.26</v>
      </c>
      <c r="I624" s="65">
        <v>210</v>
      </c>
      <c r="J624" s="73">
        <f t="shared" si="156"/>
        <v>12</v>
      </c>
      <c r="K624" s="76">
        <f t="shared" si="157"/>
        <v>20</v>
      </c>
      <c r="L624" s="77">
        <f t="shared" si="158"/>
        <v>25</v>
      </c>
      <c r="M624" s="78">
        <f t="shared" si="159"/>
        <v>2.1</v>
      </c>
      <c r="N624" s="52">
        <f t="shared" si="150"/>
        <v>4662</v>
      </c>
      <c r="O624" s="86">
        <f t="shared" si="154"/>
        <v>1238</v>
      </c>
      <c r="P624" s="87">
        <f t="shared" si="155"/>
        <v>0.20983050847457627</v>
      </c>
      <c r="Q624" s="49"/>
    </row>
    <row r="625" spans="1:17" s="7" customFormat="1" ht="12.95" customHeight="1" x14ac:dyDescent="0.2">
      <c r="A625" s="140">
        <f t="shared" si="153"/>
        <v>0.1</v>
      </c>
      <c r="B625" s="141">
        <f>CEILING(((I625+J625+M625)*$B$4),100)</f>
        <v>2500</v>
      </c>
      <c r="C625" s="35">
        <v>9970280</v>
      </c>
      <c r="D625" s="157">
        <f t="shared" si="163"/>
        <v>2500</v>
      </c>
      <c r="E625" s="38"/>
      <c r="F625" s="40" t="s">
        <v>848</v>
      </c>
      <c r="G625" s="62" t="s">
        <v>717</v>
      </c>
      <c r="H625" s="81">
        <v>0.26</v>
      </c>
      <c r="I625" s="65">
        <v>80</v>
      </c>
      <c r="J625" s="73">
        <f t="shared" si="156"/>
        <v>12</v>
      </c>
      <c r="K625" s="76">
        <f t="shared" si="157"/>
        <v>20</v>
      </c>
      <c r="L625" s="77">
        <f t="shared" si="158"/>
        <v>25</v>
      </c>
      <c r="M625" s="78">
        <f t="shared" si="159"/>
        <v>0.8</v>
      </c>
      <c r="N625" s="52">
        <f t="shared" si="150"/>
        <v>1980</v>
      </c>
      <c r="O625" s="86">
        <f t="shared" si="154"/>
        <v>520</v>
      </c>
      <c r="P625" s="87">
        <f t="shared" si="155"/>
        <v>0.20799999999999999</v>
      </c>
      <c r="Q625" s="49"/>
    </row>
    <row r="626" spans="1:17" s="7" customFormat="1" ht="12.95" customHeight="1" x14ac:dyDescent="0.2">
      <c r="A626" s="140">
        <f t="shared" si="153"/>
        <v>0.1</v>
      </c>
      <c r="B626" s="141">
        <f t="shared" si="162"/>
        <v>3700</v>
      </c>
      <c r="C626" s="35">
        <v>9970281</v>
      </c>
      <c r="D626" s="157">
        <f t="shared" si="163"/>
        <v>3700</v>
      </c>
      <c r="E626" s="38"/>
      <c r="F626" s="40" t="s">
        <v>849</v>
      </c>
      <c r="G626" s="62" t="s">
        <v>717</v>
      </c>
      <c r="H626" s="81">
        <v>0.26</v>
      </c>
      <c r="I626" s="65">
        <v>130</v>
      </c>
      <c r="J626" s="73">
        <f t="shared" si="156"/>
        <v>12</v>
      </c>
      <c r="K626" s="76">
        <f t="shared" si="157"/>
        <v>20</v>
      </c>
      <c r="L626" s="77">
        <f t="shared" si="158"/>
        <v>25</v>
      </c>
      <c r="M626" s="78">
        <f t="shared" si="159"/>
        <v>1.3</v>
      </c>
      <c r="N626" s="52">
        <f t="shared" si="150"/>
        <v>3012</v>
      </c>
      <c r="O626" s="86">
        <f t="shared" si="154"/>
        <v>688</v>
      </c>
      <c r="P626" s="87">
        <f t="shared" si="155"/>
        <v>0.18594594594594593</v>
      </c>
      <c r="Q626" s="49"/>
    </row>
    <row r="627" spans="1:17" s="7" customFormat="1" ht="12.95" customHeight="1" x14ac:dyDescent="0.2">
      <c r="A627" s="140">
        <f t="shared" si="153"/>
        <v>0.1</v>
      </c>
      <c r="B627" s="141">
        <f t="shared" si="162"/>
        <v>4000</v>
      </c>
      <c r="C627" s="35">
        <v>9970282</v>
      </c>
      <c r="D627" s="157">
        <f t="shared" si="163"/>
        <v>4000</v>
      </c>
      <c r="E627" s="38"/>
      <c r="F627" s="40" t="s">
        <v>850</v>
      </c>
      <c r="G627" s="62" t="s">
        <v>717</v>
      </c>
      <c r="H627" s="81">
        <v>0.26</v>
      </c>
      <c r="I627" s="65">
        <v>140</v>
      </c>
      <c r="J627" s="73">
        <f t="shared" si="156"/>
        <v>12</v>
      </c>
      <c r="K627" s="76">
        <f t="shared" si="157"/>
        <v>20</v>
      </c>
      <c r="L627" s="77">
        <f t="shared" si="158"/>
        <v>25</v>
      </c>
      <c r="M627" s="78">
        <f t="shared" si="159"/>
        <v>1.4</v>
      </c>
      <c r="N627" s="52">
        <f t="shared" si="150"/>
        <v>3218</v>
      </c>
      <c r="O627" s="86">
        <f t="shared" si="154"/>
        <v>782</v>
      </c>
      <c r="P627" s="87">
        <f t="shared" si="155"/>
        <v>0.19550000000000001</v>
      </c>
      <c r="Q627" s="49"/>
    </row>
    <row r="628" spans="1:17" s="7" customFormat="1" ht="12.95" customHeight="1" x14ac:dyDescent="0.2">
      <c r="A628" s="140">
        <f t="shared" si="153"/>
        <v>0.1</v>
      </c>
      <c r="B628" s="141">
        <f t="shared" si="162"/>
        <v>4800</v>
      </c>
      <c r="C628" s="35">
        <v>9970283</v>
      </c>
      <c r="D628" s="157">
        <f t="shared" si="163"/>
        <v>4800</v>
      </c>
      <c r="E628" s="38"/>
      <c r="F628" s="40" t="s">
        <v>851</v>
      </c>
      <c r="G628" s="62" t="s">
        <v>717</v>
      </c>
      <c r="H628" s="81">
        <v>0.26</v>
      </c>
      <c r="I628" s="65">
        <v>170</v>
      </c>
      <c r="J628" s="73">
        <f t="shared" si="156"/>
        <v>12</v>
      </c>
      <c r="K628" s="76">
        <f t="shared" si="157"/>
        <v>20</v>
      </c>
      <c r="L628" s="77">
        <f t="shared" si="158"/>
        <v>25</v>
      </c>
      <c r="M628" s="78">
        <f t="shared" si="159"/>
        <v>1.7</v>
      </c>
      <c r="N628" s="52">
        <f t="shared" si="150"/>
        <v>3837</v>
      </c>
      <c r="O628" s="86">
        <f t="shared" si="154"/>
        <v>963</v>
      </c>
      <c r="P628" s="87">
        <f t="shared" si="155"/>
        <v>0.200625</v>
      </c>
      <c r="Q628" s="49"/>
    </row>
    <row r="629" spans="1:17" s="7" customFormat="1" ht="12.95" customHeight="1" x14ac:dyDescent="0.2">
      <c r="A629" s="140">
        <f t="shared" si="153"/>
        <v>0.1</v>
      </c>
      <c r="B629" s="141">
        <f t="shared" si="162"/>
        <v>5900</v>
      </c>
      <c r="C629" s="35">
        <v>9970284</v>
      </c>
      <c r="D629" s="157">
        <f t="shared" si="163"/>
        <v>5900</v>
      </c>
      <c r="E629" s="38"/>
      <c r="F629" s="40" t="s">
        <v>852</v>
      </c>
      <c r="G629" s="62" t="s">
        <v>717</v>
      </c>
      <c r="H629" s="81">
        <v>0.26</v>
      </c>
      <c r="I629" s="65">
        <v>210</v>
      </c>
      <c r="J629" s="73">
        <f t="shared" si="156"/>
        <v>12</v>
      </c>
      <c r="K629" s="76">
        <f t="shared" si="157"/>
        <v>20</v>
      </c>
      <c r="L629" s="77">
        <f t="shared" si="158"/>
        <v>25</v>
      </c>
      <c r="M629" s="78">
        <f t="shared" si="159"/>
        <v>2.1</v>
      </c>
      <c r="N629" s="52">
        <f t="shared" si="150"/>
        <v>4662</v>
      </c>
      <c r="O629" s="86">
        <f t="shared" si="154"/>
        <v>1238</v>
      </c>
      <c r="P629" s="87">
        <f t="shared" si="155"/>
        <v>0.20983050847457627</v>
      </c>
      <c r="Q629" s="49"/>
    </row>
    <row r="630" spans="1:17" s="7" customFormat="1" ht="12.95" customHeight="1" x14ac:dyDescent="0.2">
      <c r="A630" s="140">
        <f t="shared" si="153"/>
        <v>0.1</v>
      </c>
      <c r="B630" s="141">
        <f t="shared" si="162"/>
        <v>3700</v>
      </c>
      <c r="C630" s="35">
        <v>9970290</v>
      </c>
      <c r="D630" s="157">
        <f t="shared" si="163"/>
        <v>3700</v>
      </c>
      <c r="E630" s="38"/>
      <c r="F630" s="40" t="s">
        <v>729</v>
      </c>
      <c r="G630" s="62" t="s">
        <v>717</v>
      </c>
      <c r="H630" s="81">
        <v>0.26</v>
      </c>
      <c r="I630" s="65">
        <v>129</v>
      </c>
      <c r="J630" s="73">
        <f t="shared" si="156"/>
        <v>12</v>
      </c>
      <c r="K630" s="76">
        <f t="shared" si="157"/>
        <v>20</v>
      </c>
      <c r="L630" s="77">
        <f t="shared" si="158"/>
        <v>25</v>
      </c>
      <c r="M630" s="78">
        <f t="shared" si="159"/>
        <v>1.29</v>
      </c>
      <c r="N630" s="52">
        <f t="shared" si="150"/>
        <v>2991</v>
      </c>
      <c r="O630" s="86">
        <f t="shared" si="154"/>
        <v>709</v>
      </c>
      <c r="P630" s="87">
        <f t="shared" si="155"/>
        <v>0.19162162162162164</v>
      </c>
      <c r="Q630" s="49"/>
    </row>
    <row r="631" spans="1:17" s="7" customFormat="1" ht="12.95" customHeight="1" x14ac:dyDescent="0.2">
      <c r="A631" s="140">
        <f t="shared" si="153"/>
        <v>0.1</v>
      </c>
      <c r="B631" s="141">
        <f>CEILING(((I631+J631+M631)*$B$4),100)+100</f>
        <v>4200</v>
      </c>
      <c r="C631" s="35">
        <v>9970291</v>
      </c>
      <c r="D631" s="157">
        <f t="shared" si="163"/>
        <v>4200</v>
      </c>
      <c r="E631" s="38"/>
      <c r="F631" s="40" t="s">
        <v>730</v>
      </c>
      <c r="G631" s="62" t="s">
        <v>717</v>
      </c>
      <c r="H631" s="81">
        <v>0.26</v>
      </c>
      <c r="I631" s="65">
        <v>140</v>
      </c>
      <c r="J631" s="73">
        <f t="shared" si="156"/>
        <v>12</v>
      </c>
      <c r="K631" s="76">
        <f t="shared" si="157"/>
        <v>20</v>
      </c>
      <c r="L631" s="77">
        <f t="shared" si="158"/>
        <v>25</v>
      </c>
      <c r="M631" s="78">
        <f t="shared" si="159"/>
        <v>1.4</v>
      </c>
      <c r="N631" s="52">
        <f t="shared" si="150"/>
        <v>3218</v>
      </c>
      <c r="O631" s="86">
        <f t="shared" si="154"/>
        <v>982</v>
      </c>
      <c r="P631" s="87">
        <f t="shared" si="155"/>
        <v>0.2338095238095238</v>
      </c>
      <c r="Q631" s="49"/>
    </row>
    <row r="632" spans="1:17" ht="12.95" customHeight="1" x14ac:dyDescent="0.2">
      <c r="A632" s="140">
        <f t="shared" si="153"/>
        <v>0.1</v>
      </c>
      <c r="B632" s="141">
        <f t="shared" si="162"/>
        <v>5400</v>
      </c>
      <c r="C632" s="35">
        <v>9970292</v>
      </c>
      <c r="D632" s="157">
        <f t="shared" si="163"/>
        <v>5400</v>
      </c>
      <c r="E632" s="38"/>
      <c r="F632" s="40" t="s">
        <v>731</v>
      </c>
      <c r="G632" s="62" t="s">
        <v>717</v>
      </c>
      <c r="H632" s="81">
        <v>0.26</v>
      </c>
      <c r="I632" s="65">
        <v>190</v>
      </c>
      <c r="J632" s="73">
        <f t="shared" si="156"/>
        <v>12</v>
      </c>
      <c r="K632" s="76">
        <f t="shared" si="157"/>
        <v>20</v>
      </c>
      <c r="L632" s="77">
        <f t="shared" si="158"/>
        <v>25</v>
      </c>
      <c r="M632" s="78">
        <f t="shared" si="159"/>
        <v>1.9</v>
      </c>
      <c r="N632" s="52">
        <f t="shared" si="150"/>
        <v>4249</v>
      </c>
      <c r="O632" s="86">
        <f t="shared" si="154"/>
        <v>1151</v>
      </c>
      <c r="P632" s="87">
        <f t="shared" si="155"/>
        <v>0.21314814814814814</v>
      </c>
      <c r="Q632" s="49"/>
    </row>
    <row r="633" spans="1:17" ht="12.95" customHeight="1" x14ac:dyDescent="0.2">
      <c r="A633" s="140">
        <f t="shared" si="153"/>
        <v>0.1</v>
      </c>
      <c r="B633" s="141">
        <f t="shared" si="162"/>
        <v>4700</v>
      </c>
      <c r="C633" s="35">
        <v>9970293</v>
      </c>
      <c r="D633" s="157">
        <f t="shared" si="163"/>
        <v>4700</v>
      </c>
      <c r="E633" s="38"/>
      <c r="F633" s="40" t="s">
        <v>732</v>
      </c>
      <c r="G633" s="62" t="s">
        <v>717</v>
      </c>
      <c r="H633" s="81">
        <v>0.26</v>
      </c>
      <c r="I633" s="65">
        <v>165</v>
      </c>
      <c r="J633" s="73">
        <f t="shared" si="156"/>
        <v>12</v>
      </c>
      <c r="K633" s="76">
        <f t="shared" si="157"/>
        <v>20</v>
      </c>
      <c r="L633" s="77">
        <f t="shared" si="158"/>
        <v>25</v>
      </c>
      <c r="M633" s="78">
        <f t="shared" si="159"/>
        <v>1.65</v>
      </c>
      <c r="N633" s="52">
        <f t="shared" si="150"/>
        <v>3734</v>
      </c>
      <c r="O633" s="86">
        <f t="shared" si="154"/>
        <v>966</v>
      </c>
      <c r="P633" s="87">
        <f t="shared" si="155"/>
        <v>0.20553191489361702</v>
      </c>
      <c r="Q633" s="49"/>
    </row>
    <row r="634" spans="1:17" ht="12.95" customHeight="1" x14ac:dyDescent="0.2">
      <c r="A634" s="140">
        <f t="shared" si="153"/>
        <v>0.1</v>
      </c>
      <c r="B634" s="141">
        <f t="shared" si="162"/>
        <v>2800</v>
      </c>
      <c r="C634" s="35">
        <v>9970296</v>
      </c>
      <c r="D634" s="157">
        <f t="shared" si="163"/>
        <v>2800</v>
      </c>
      <c r="E634" s="38"/>
      <c r="F634" s="40" t="s">
        <v>733</v>
      </c>
      <c r="G634" s="62" t="s">
        <v>717</v>
      </c>
      <c r="H634" s="81">
        <v>0.26</v>
      </c>
      <c r="I634" s="65">
        <v>93</v>
      </c>
      <c r="J634" s="73">
        <f t="shared" si="156"/>
        <v>12</v>
      </c>
      <c r="K634" s="76">
        <f t="shared" si="157"/>
        <v>20</v>
      </c>
      <c r="L634" s="77">
        <f t="shared" si="158"/>
        <v>25</v>
      </c>
      <c r="M634" s="78">
        <f t="shared" si="159"/>
        <v>0.93</v>
      </c>
      <c r="N634" s="52">
        <f t="shared" si="150"/>
        <v>2249</v>
      </c>
      <c r="O634" s="86">
        <f t="shared" si="154"/>
        <v>551</v>
      </c>
      <c r="P634" s="87">
        <f t="shared" si="155"/>
        <v>0.19678571428571429</v>
      </c>
      <c r="Q634" s="49"/>
    </row>
    <row r="635" spans="1:17" ht="12.95" customHeight="1" x14ac:dyDescent="0.2">
      <c r="A635" s="140">
        <f t="shared" si="153"/>
        <v>0.1</v>
      </c>
      <c r="B635" s="141">
        <f t="shared" si="162"/>
        <v>1400</v>
      </c>
      <c r="C635" s="35">
        <v>9970300</v>
      </c>
      <c r="D635" s="157">
        <f t="shared" si="163"/>
        <v>1400</v>
      </c>
      <c r="E635" s="38"/>
      <c r="F635" s="40" t="s">
        <v>734</v>
      </c>
      <c r="G635" s="62" t="s">
        <v>717</v>
      </c>
      <c r="H635" s="81">
        <v>0.26</v>
      </c>
      <c r="I635" s="65">
        <v>41</v>
      </c>
      <c r="J635" s="73">
        <f t="shared" si="156"/>
        <v>12</v>
      </c>
      <c r="K635" s="76">
        <f t="shared" si="157"/>
        <v>20</v>
      </c>
      <c r="L635" s="77">
        <f t="shared" si="158"/>
        <v>25</v>
      </c>
      <c r="M635" s="78">
        <f t="shared" si="159"/>
        <v>0.41</v>
      </c>
      <c r="N635" s="52">
        <f t="shared" si="150"/>
        <v>1176</v>
      </c>
      <c r="O635" s="86">
        <f t="shared" si="154"/>
        <v>224</v>
      </c>
      <c r="P635" s="87">
        <f t="shared" si="155"/>
        <v>0.16</v>
      </c>
      <c r="Q635" s="49"/>
    </row>
    <row r="636" spans="1:17" ht="12.95" customHeight="1" x14ac:dyDescent="0.2">
      <c r="A636" s="140">
        <f t="shared" si="153"/>
        <v>0.1</v>
      </c>
      <c r="B636" s="141">
        <f t="shared" si="162"/>
        <v>1400</v>
      </c>
      <c r="C636" s="35">
        <v>9970301</v>
      </c>
      <c r="D636" s="157">
        <f t="shared" si="163"/>
        <v>1400</v>
      </c>
      <c r="E636" s="38"/>
      <c r="F636" s="40" t="s">
        <v>735</v>
      </c>
      <c r="G636" s="62" t="s">
        <v>717</v>
      </c>
      <c r="H636" s="81">
        <v>0.26</v>
      </c>
      <c r="I636" s="65">
        <v>41</v>
      </c>
      <c r="J636" s="73">
        <f t="shared" si="156"/>
        <v>12</v>
      </c>
      <c r="K636" s="76">
        <f t="shared" si="157"/>
        <v>20</v>
      </c>
      <c r="L636" s="77">
        <f t="shared" si="158"/>
        <v>25</v>
      </c>
      <c r="M636" s="78">
        <f t="shared" si="159"/>
        <v>0.41</v>
      </c>
      <c r="N636" s="52">
        <f t="shared" si="150"/>
        <v>1176</v>
      </c>
      <c r="O636" s="86">
        <f t="shared" si="154"/>
        <v>224</v>
      </c>
      <c r="P636" s="87">
        <f t="shared" si="155"/>
        <v>0.16</v>
      </c>
      <c r="Q636" s="49"/>
    </row>
    <row r="637" spans="1:17" ht="12.95" customHeight="1" x14ac:dyDescent="0.2">
      <c r="A637" s="140">
        <f t="shared" si="153"/>
        <v>0.1</v>
      </c>
      <c r="B637" s="141">
        <f t="shared" si="162"/>
        <v>1400</v>
      </c>
      <c r="C637" s="35">
        <v>9970303</v>
      </c>
      <c r="D637" s="157">
        <f t="shared" si="163"/>
        <v>1400</v>
      </c>
      <c r="E637" s="38"/>
      <c r="F637" s="40" t="s">
        <v>736</v>
      </c>
      <c r="G637" s="62" t="s">
        <v>717</v>
      </c>
      <c r="H637" s="81">
        <v>0.26</v>
      </c>
      <c r="I637" s="65">
        <v>41</v>
      </c>
      <c r="J637" s="73">
        <f t="shared" si="156"/>
        <v>12</v>
      </c>
      <c r="K637" s="76">
        <f t="shared" si="157"/>
        <v>20</v>
      </c>
      <c r="L637" s="77">
        <f t="shared" si="158"/>
        <v>25</v>
      </c>
      <c r="M637" s="78">
        <f t="shared" si="159"/>
        <v>0.41</v>
      </c>
      <c r="N637" s="52">
        <f t="shared" si="150"/>
        <v>1176</v>
      </c>
      <c r="O637" s="86">
        <f t="shared" si="154"/>
        <v>224</v>
      </c>
      <c r="P637" s="87">
        <f t="shared" si="155"/>
        <v>0.16</v>
      </c>
      <c r="Q637" s="49"/>
    </row>
    <row r="638" spans="1:17" s="7" customFormat="1" ht="12.95" customHeight="1" x14ac:dyDescent="0.2">
      <c r="A638" s="140">
        <f t="shared" si="153"/>
        <v>0.1</v>
      </c>
      <c r="B638" s="141">
        <f t="shared" si="162"/>
        <v>2200</v>
      </c>
      <c r="C638" s="35">
        <v>9970320</v>
      </c>
      <c r="D638" s="157">
        <f t="shared" si="163"/>
        <v>2200</v>
      </c>
      <c r="E638" s="38"/>
      <c r="F638" s="40" t="s">
        <v>737</v>
      </c>
      <c r="G638" s="62" t="s">
        <v>717</v>
      </c>
      <c r="H638" s="81">
        <v>0.26</v>
      </c>
      <c r="I638" s="65">
        <v>71</v>
      </c>
      <c r="J638" s="73">
        <f t="shared" si="156"/>
        <v>12</v>
      </c>
      <c r="K638" s="76">
        <f t="shared" si="157"/>
        <v>20</v>
      </c>
      <c r="L638" s="77">
        <f t="shared" si="158"/>
        <v>25</v>
      </c>
      <c r="M638" s="78">
        <f t="shared" si="159"/>
        <v>0.71</v>
      </c>
      <c r="N638" s="52">
        <f t="shared" si="150"/>
        <v>1795</v>
      </c>
      <c r="O638" s="86">
        <f t="shared" si="154"/>
        <v>405</v>
      </c>
      <c r="P638" s="87">
        <f t="shared" si="155"/>
        <v>0.18409090909090908</v>
      </c>
      <c r="Q638" s="49"/>
    </row>
    <row r="639" spans="1:17" s="7" customFormat="1" ht="12.95" customHeight="1" x14ac:dyDescent="0.2">
      <c r="A639" s="140">
        <f t="shared" si="153"/>
        <v>0.1</v>
      </c>
      <c r="B639" s="141">
        <f t="shared" si="162"/>
        <v>2200</v>
      </c>
      <c r="C639" s="35">
        <v>9970321</v>
      </c>
      <c r="D639" s="157">
        <f t="shared" si="163"/>
        <v>2200</v>
      </c>
      <c r="E639" s="38"/>
      <c r="F639" s="40" t="s">
        <v>738</v>
      </c>
      <c r="G639" s="62" t="s">
        <v>717</v>
      </c>
      <c r="H639" s="81">
        <v>0.26</v>
      </c>
      <c r="I639" s="65">
        <v>71</v>
      </c>
      <c r="J639" s="73">
        <f t="shared" si="156"/>
        <v>12</v>
      </c>
      <c r="K639" s="76">
        <f t="shared" si="157"/>
        <v>20</v>
      </c>
      <c r="L639" s="77">
        <f t="shared" si="158"/>
        <v>25</v>
      </c>
      <c r="M639" s="78">
        <f t="shared" si="159"/>
        <v>0.71</v>
      </c>
      <c r="N639" s="52">
        <f t="shared" si="150"/>
        <v>1795</v>
      </c>
      <c r="O639" s="86">
        <f t="shared" si="154"/>
        <v>405</v>
      </c>
      <c r="P639" s="87">
        <f t="shared" si="155"/>
        <v>0.18409090909090908</v>
      </c>
      <c r="Q639" s="49"/>
    </row>
    <row r="640" spans="1:17" s="7" customFormat="1" ht="12.95" customHeight="1" x14ac:dyDescent="0.2">
      <c r="A640" s="140">
        <f t="shared" si="153"/>
        <v>0.1</v>
      </c>
      <c r="B640" s="141">
        <f t="shared" si="162"/>
        <v>2200</v>
      </c>
      <c r="C640" s="35">
        <v>9970322</v>
      </c>
      <c r="D640" s="157">
        <f t="shared" si="163"/>
        <v>2200</v>
      </c>
      <c r="E640" s="38"/>
      <c r="F640" s="40" t="s">
        <v>739</v>
      </c>
      <c r="G640" s="62" t="s">
        <v>717</v>
      </c>
      <c r="H640" s="81">
        <v>0.26</v>
      </c>
      <c r="I640" s="65">
        <v>71</v>
      </c>
      <c r="J640" s="73">
        <f t="shared" si="156"/>
        <v>12</v>
      </c>
      <c r="K640" s="76">
        <f t="shared" si="157"/>
        <v>20</v>
      </c>
      <c r="L640" s="77">
        <f t="shared" si="158"/>
        <v>25</v>
      </c>
      <c r="M640" s="78">
        <f t="shared" si="159"/>
        <v>0.71</v>
      </c>
      <c r="N640" s="52">
        <f t="shared" si="150"/>
        <v>1795</v>
      </c>
      <c r="O640" s="86">
        <f t="shared" si="154"/>
        <v>405</v>
      </c>
      <c r="P640" s="87">
        <f t="shared" si="155"/>
        <v>0.18409090909090908</v>
      </c>
      <c r="Q640" s="49"/>
    </row>
    <row r="641" spans="1:17" s="7" customFormat="1" ht="12.95" customHeight="1" x14ac:dyDescent="0.2">
      <c r="A641" s="140">
        <f t="shared" si="153"/>
        <v>0.1</v>
      </c>
      <c r="B641" s="141">
        <f t="shared" si="162"/>
        <v>2200</v>
      </c>
      <c r="C641" s="35">
        <v>9970323</v>
      </c>
      <c r="D641" s="157">
        <f t="shared" si="163"/>
        <v>2200</v>
      </c>
      <c r="E641" s="38"/>
      <c r="F641" s="40" t="s">
        <v>740</v>
      </c>
      <c r="G641" s="62" t="s">
        <v>717</v>
      </c>
      <c r="H641" s="81">
        <v>0.26</v>
      </c>
      <c r="I641" s="65">
        <v>71</v>
      </c>
      <c r="J641" s="73">
        <f t="shared" si="156"/>
        <v>12</v>
      </c>
      <c r="K641" s="76">
        <f t="shared" si="157"/>
        <v>20</v>
      </c>
      <c r="L641" s="77">
        <f t="shared" si="158"/>
        <v>25</v>
      </c>
      <c r="M641" s="78">
        <f t="shared" si="159"/>
        <v>0.71</v>
      </c>
      <c r="N641" s="52">
        <f t="shared" si="150"/>
        <v>1795</v>
      </c>
      <c r="O641" s="86">
        <f t="shared" si="154"/>
        <v>405</v>
      </c>
      <c r="P641" s="87">
        <f t="shared" si="155"/>
        <v>0.18409090909090908</v>
      </c>
      <c r="Q641" s="49"/>
    </row>
    <row r="642" spans="1:17" s="7" customFormat="1" ht="12.95" customHeight="1" x14ac:dyDescent="0.2">
      <c r="A642" s="140">
        <f t="shared" si="153"/>
        <v>0.1</v>
      </c>
      <c r="B642" s="141">
        <f t="shared" si="162"/>
        <v>2400</v>
      </c>
      <c r="C642" s="35">
        <v>9970331</v>
      </c>
      <c r="D642" s="157">
        <f t="shared" si="163"/>
        <v>2400</v>
      </c>
      <c r="E642" s="38"/>
      <c r="F642" s="40" t="s">
        <v>853</v>
      </c>
      <c r="G642" s="62" t="s">
        <v>717</v>
      </c>
      <c r="H642" s="81">
        <v>0.26</v>
      </c>
      <c r="I642" s="65">
        <v>78</v>
      </c>
      <c r="J642" s="73">
        <f t="shared" si="156"/>
        <v>12</v>
      </c>
      <c r="K642" s="76">
        <f t="shared" si="157"/>
        <v>20</v>
      </c>
      <c r="L642" s="77">
        <f t="shared" si="158"/>
        <v>25</v>
      </c>
      <c r="M642" s="78">
        <f t="shared" si="159"/>
        <v>0.78</v>
      </c>
      <c r="N642" s="52">
        <f t="shared" si="150"/>
        <v>1939</v>
      </c>
      <c r="O642" s="86">
        <f t="shared" si="154"/>
        <v>461</v>
      </c>
      <c r="P642" s="87">
        <f t="shared" si="155"/>
        <v>0.19208333333333333</v>
      </c>
      <c r="Q642" s="49"/>
    </row>
    <row r="643" spans="1:17" s="7" customFormat="1" ht="12.95" customHeight="1" x14ac:dyDescent="0.2">
      <c r="A643" s="140">
        <f t="shared" si="153"/>
        <v>0.1</v>
      </c>
      <c r="B643" s="141">
        <f t="shared" si="162"/>
        <v>2300</v>
      </c>
      <c r="C643" s="35">
        <v>9970332</v>
      </c>
      <c r="D643" s="157">
        <f t="shared" si="163"/>
        <v>2300</v>
      </c>
      <c r="E643" s="38"/>
      <c r="F643" s="40" t="s">
        <v>854</v>
      </c>
      <c r="G643" s="62" t="s">
        <v>717</v>
      </c>
      <c r="H643" s="81">
        <v>0.26</v>
      </c>
      <c r="I643" s="65">
        <v>75</v>
      </c>
      <c r="J643" s="73">
        <f t="shared" si="156"/>
        <v>12</v>
      </c>
      <c r="K643" s="76">
        <f t="shared" si="157"/>
        <v>20</v>
      </c>
      <c r="L643" s="77">
        <f t="shared" si="158"/>
        <v>25</v>
      </c>
      <c r="M643" s="78">
        <f t="shared" si="159"/>
        <v>0.75</v>
      </c>
      <c r="N643" s="52">
        <f t="shared" si="150"/>
        <v>1877</v>
      </c>
      <c r="O643" s="86">
        <f t="shared" si="154"/>
        <v>423</v>
      </c>
      <c r="P643" s="87">
        <f t="shared" si="155"/>
        <v>0.18391304347826087</v>
      </c>
      <c r="Q643" s="49"/>
    </row>
    <row r="644" spans="1:17" s="7" customFormat="1" ht="12.95" customHeight="1" x14ac:dyDescent="0.2">
      <c r="A644" s="140">
        <f t="shared" si="153"/>
        <v>0.1</v>
      </c>
      <c r="B644" s="141">
        <f t="shared" si="162"/>
        <v>14500</v>
      </c>
      <c r="C644" s="35">
        <v>9970337</v>
      </c>
      <c r="D644" s="152">
        <f t="shared" si="149"/>
        <v>14200</v>
      </c>
      <c r="E644" s="38"/>
      <c r="F644" s="40" t="s">
        <v>816</v>
      </c>
      <c r="G644" s="62" t="s">
        <v>717</v>
      </c>
      <c r="H644" s="81">
        <v>0.26</v>
      </c>
      <c r="I644" s="65">
        <v>530</v>
      </c>
      <c r="J644" s="73">
        <f t="shared" si="156"/>
        <v>12</v>
      </c>
      <c r="K644" s="76">
        <f t="shared" si="157"/>
        <v>20</v>
      </c>
      <c r="L644" s="77">
        <f t="shared" si="158"/>
        <v>25</v>
      </c>
      <c r="M644" s="78">
        <f t="shared" si="159"/>
        <v>5.3</v>
      </c>
      <c r="N644" s="52">
        <f t="shared" si="150"/>
        <v>11262</v>
      </c>
      <c r="O644" s="86">
        <f t="shared" si="154"/>
        <v>3238</v>
      </c>
      <c r="P644" s="87">
        <f t="shared" si="155"/>
        <v>0.22331034482758622</v>
      </c>
      <c r="Q644" s="49"/>
    </row>
    <row r="645" spans="1:17" s="7" customFormat="1" ht="12.95" customHeight="1" x14ac:dyDescent="0.2">
      <c r="A645" s="140">
        <f t="shared" si="153"/>
        <v>0.1</v>
      </c>
      <c r="B645" s="141">
        <f t="shared" si="162"/>
        <v>1000</v>
      </c>
      <c r="C645" s="35">
        <v>9970420</v>
      </c>
      <c r="D645" s="157">
        <f t="shared" ref="D645:D648" si="164">B645</f>
        <v>1000</v>
      </c>
      <c r="E645" s="182" t="s">
        <v>902</v>
      </c>
      <c r="F645" s="183"/>
      <c r="G645" s="62" t="s">
        <v>717</v>
      </c>
      <c r="H645" s="81">
        <v>0.26</v>
      </c>
      <c r="I645" s="65">
        <v>29</v>
      </c>
      <c r="J645" s="73">
        <f t="shared" si="156"/>
        <v>12</v>
      </c>
      <c r="K645" s="76">
        <f t="shared" si="157"/>
        <v>20</v>
      </c>
      <c r="L645" s="77">
        <f t="shared" si="158"/>
        <v>25</v>
      </c>
      <c r="M645" s="78">
        <f t="shared" si="159"/>
        <v>0.28999999999999998</v>
      </c>
      <c r="N645" s="52">
        <f t="shared" si="150"/>
        <v>929</v>
      </c>
      <c r="O645" s="86">
        <f t="shared" si="154"/>
        <v>71</v>
      </c>
      <c r="P645" s="87">
        <f t="shared" si="155"/>
        <v>7.0999999999999994E-2</v>
      </c>
      <c r="Q645" s="49"/>
    </row>
    <row r="646" spans="1:17" s="7" customFormat="1" ht="12.95" customHeight="1" x14ac:dyDescent="0.2">
      <c r="A646" s="140">
        <f t="shared" si="153"/>
        <v>0.1</v>
      </c>
      <c r="B646" s="141">
        <f t="shared" si="162"/>
        <v>7000</v>
      </c>
      <c r="C646" s="35">
        <v>9970502</v>
      </c>
      <c r="D646" s="157">
        <f t="shared" si="164"/>
        <v>7000</v>
      </c>
      <c r="E646" s="38"/>
      <c r="F646" s="40" t="s">
        <v>741</v>
      </c>
      <c r="G646" s="62" t="s">
        <v>717</v>
      </c>
      <c r="H646" s="81">
        <v>0.26</v>
      </c>
      <c r="I646" s="65">
        <v>250</v>
      </c>
      <c r="J646" s="73">
        <f t="shared" si="156"/>
        <v>12</v>
      </c>
      <c r="K646" s="76">
        <f t="shared" si="157"/>
        <v>20</v>
      </c>
      <c r="L646" s="77">
        <f t="shared" si="158"/>
        <v>25</v>
      </c>
      <c r="M646" s="78">
        <f t="shared" si="159"/>
        <v>2.5</v>
      </c>
      <c r="N646" s="52">
        <f t="shared" si="150"/>
        <v>5487</v>
      </c>
      <c r="O646" s="86">
        <f t="shared" si="154"/>
        <v>1513</v>
      </c>
      <c r="P646" s="87">
        <f t="shared" si="155"/>
        <v>0.21614285714285714</v>
      </c>
      <c r="Q646" s="49"/>
    </row>
    <row r="647" spans="1:17" s="7" customFormat="1" ht="12.95" customHeight="1" x14ac:dyDescent="0.2">
      <c r="A647" s="140">
        <f t="shared" si="153"/>
        <v>0.1</v>
      </c>
      <c r="B647" s="141">
        <f t="shared" si="162"/>
        <v>6700</v>
      </c>
      <c r="C647" s="35">
        <v>9970503</v>
      </c>
      <c r="D647" s="157">
        <f t="shared" si="164"/>
        <v>6700</v>
      </c>
      <c r="E647" s="38"/>
      <c r="F647" s="40" t="s">
        <v>742</v>
      </c>
      <c r="G647" s="62" t="s">
        <v>717</v>
      </c>
      <c r="H647" s="81">
        <v>0.26</v>
      </c>
      <c r="I647" s="65">
        <v>240</v>
      </c>
      <c r="J647" s="73">
        <f t="shared" si="156"/>
        <v>12</v>
      </c>
      <c r="K647" s="76">
        <f t="shared" si="157"/>
        <v>20</v>
      </c>
      <c r="L647" s="77">
        <f t="shared" si="158"/>
        <v>25</v>
      </c>
      <c r="M647" s="78">
        <f t="shared" si="159"/>
        <v>2.4</v>
      </c>
      <c r="N647" s="52">
        <f t="shared" si="150"/>
        <v>5280</v>
      </c>
      <c r="O647" s="86">
        <f t="shared" si="154"/>
        <v>1420</v>
      </c>
      <c r="P647" s="87">
        <f t="shared" si="155"/>
        <v>0.21194029850746268</v>
      </c>
      <c r="Q647" s="49"/>
    </row>
    <row r="648" spans="1:17" s="7" customFormat="1" ht="12.95" customHeight="1" thickBot="1" x14ac:dyDescent="0.25">
      <c r="A648" s="149">
        <f t="shared" si="153"/>
        <v>0.1</v>
      </c>
      <c r="B648" s="150">
        <f t="shared" si="162"/>
        <v>7500</v>
      </c>
      <c r="C648" s="55">
        <v>9970506</v>
      </c>
      <c r="D648" s="164">
        <f t="shared" si="164"/>
        <v>7500</v>
      </c>
      <c r="E648" s="56"/>
      <c r="F648" s="57" t="s">
        <v>817</v>
      </c>
      <c r="G648" s="63" t="s">
        <v>717</v>
      </c>
      <c r="H648" s="91">
        <v>0.26</v>
      </c>
      <c r="I648" s="66">
        <v>270</v>
      </c>
      <c r="J648" s="99">
        <f t="shared" si="156"/>
        <v>12</v>
      </c>
      <c r="K648" s="100">
        <f t="shared" si="157"/>
        <v>20</v>
      </c>
      <c r="L648" s="101">
        <f t="shared" si="158"/>
        <v>25</v>
      </c>
      <c r="M648" s="102">
        <f t="shared" si="159"/>
        <v>2.7</v>
      </c>
      <c r="N648" s="92">
        <f t="shared" si="150"/>
        <v>5899</v>
      </c>
      <c r="O648" s="93">
        <f t="shared" si="154"/>
        <v>1601</v>
      </c>
      <c r="P648" s="94">
        <f t="shared" si="155"/>
        <v>0.21346666666666667</v>
      </c>
      <c r="Q648" s="58"/>
    </row>
    <row r="649" spans="1:17" ht="13.5" thickTop="1" x14ac:dyDescent="0.2"/>
  </sheetData>
  <sheetProtection algorithmName="SHA-512" hashValue="k3MfBGFpqBzVrVLYr5xyo7dQBWodUAoJwG5Y9IjhNXtxClJIRvKOyHZxLg0JxG+Oa+n/tg8sJ6ePWLYvrhNrKA==" saltValue="QVsmxgmjLlaQizVzWDHWNQ==" spinCount="100000" sheet="1" objects="1" scenarios="1"/>
  <mergeCells count="19">
    <mergeCell ref="E645:F645"/>
    <mergeCell ref="E112:F112"/>
    <mergeCell ref="E180:F180"/>
    <mergeCell ref="E181:F181"/>
    <mergeCell ref="E182:F182"/>
    <mergeCell ref="E228:F228"/>
    <mergeCell ref="E283:F283"/>
    <mergeCell ref="E297:F297"/>
    <mergeCell ref="E309:F309"/>
    <mergeCell ref="E355:F355"/>
    <mergeCell ref="A1:A9"/>
    <mergeCell ref="F7:F9"/>
    <mergeCell ref="I7:I9"/>
    <mergeCell ref="B1:F1"/>
    <mergeCell ref="C2:D2"/>
    <mergeCell ref="C3:D3"/>
    <mergeCell ref="C4:D4"/>
    <mergeCell ref="B5:F5"/>
    <mergeCell ref="B6:F6"/>
  </mergeCells>
  <phoneticPr fontId="4" type="noConversion"/>
  <hyperlinks>
    <hyperlink ref="C2" r:id="rId1" display="Jilek@reotrade.cz" xr:uid="{00000000-0004-0000-0000-000000000000}"/>
  </hyperlinks>
  <printOptions gridLines="1"/>
  <pageMargins left="0.39370078740157483" right="0.39370078740157483" top="0.59055118110236227" bottom="0.59055118110236227" header="0.51181102362204722" footer="0.35433070866141736"/>
  <pageSetup paperSize="9" scale="72" fitToHeight="21" orientation="landscape" horizontalDpi="200" verticalDpi="200" r:id="rId2"/>
  <headerFooter alignWithMargins="0">
    <oddFooter>&amp;L&amp;8&amp;Z&amp;F&amp;R&amp;8Changes without prior notification reserved - Printed in Germany &amp;D     Page &amp;P</oddFooter>
  </headerFooter>
  <ignoredErrors>
    <ignoredError sqref="O10" evalError="1"/>
    <ignoredError sqref="J11:K11 B20 B133 B496:B498 B532 B569:B571 B576 B538 B452 B450 B447:B448 B441 B426:B427 B421:B422 B420 B418 B424 B406 B403 B384 B375 B299 B211 B200:B204 B161 B139 B99 B93 D22 D124 D214:D216 D224 D208:D209 D199:D201 D203:D205 D202 D161:D162 D130:D131 D110:D111 D373 D589 D644 D613 B596 B584 B391 D98:D103 D220 D283 D325 D352 D623 B219:B220 B197:B198 B199 B205 B208:B209 B213:B214 B215:B216 B217:B218 D197 B432 B416 B434 M496 B499 B505 B467 B444 B179 B194 B228 B306 B604 B6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2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Price List</vt:lpstr>
      <vt:lpstr>PL_Euro</vt:lpstr>
    </vt:vector>
  </TitlesOfParts>
  <Company>JULABO Labortechnik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JULABO Price List</dc:title>
  <dc:creator>Goetz, Birgit</dc:creator>
  <cp:lastModifiedBy>Jiri JILEK</cp:lastModifiedBy>
  <cp:lastPrinted>2016-10-13T08:47:44Z</cp:lastPrinted>
  <dcterms:created xsi:type="dcterms:W3CDTF">2004-02-13T09:07:56Z</dcterms:created>
  <dcterms:modified xsi:type="dcterms:W3CDTF">2018-01-11T10:44:13Z</dcterms:modified>
</cp:coreProperties>
</file>